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სარგოები" sheetId="1" r:id="rId1"/>
    <sheet name="მივლინება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<sst xmlns="http://schemas.openxmlformats.org/spreadsheetml/2006/main" count="25" uniqueCount="15">
  <si>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danamati</t>
  </si>
  <si>
    <t>premia</t>
  </si>
  <si>
    <t>sargo</t>
  </si>
  <si>
    <t>I kvartali</t>
  </si>
  <si>
    <t>II kvartali</t>
  </si>
  <si>
    <t>III kvartali</t>
  </si>
  <si>
    <t>IV კვარტალი</t>
  </si>
  <si>
    <t>Tanamdebobis pirebi</t>
  </si>
  <si>
    <t>sxva TanamSromlebi</t>
  </si>
  <si>
    <t xml:space="preserve">sul </t>
  </si>
  <si>
    <t>mivlineba (qveynis SigniT)</t>
  </si>
  <si>
    <t>mivlineba (qveynis gareT)</t>
  </si>
  <si>
    <t>informacia -2016- wlis ganmavlobaSi gacemuli mivlinebis odenobis Sesaxeb Tanamdebobis pirebze (jamurad) da sxva TanamSromlebze (jamurad)</t>
  </si>
  <si>
    <t>informacia 2016 wlis ganmavlobaSi gacemuli sargos, danamatebisa da premiebis odenobis Sesaxeb Tanamdebobis pirebze (jamurad) da sxva TanamSromlebze (jamurad)</t>
  </si>
  <si>
    <t>StatgareSe TanamSromelTa anazRaureba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</si>
</sst>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.7109375" style="0" customWidth="1"/>
    <col min="2" max="2" width="20.8515625" style="0" customWidth="1"/>
    <col min="3" max="3" width="13.57421875" style="0" customWidth="1"/>
    <col min="4" max="4" width="13.28125" style="0" customWidth="1"/>
    <col min="5" max="5" width="11.421875" style="0" customWidth="1"/>
    <col min="6" max="6" width="18.00390625" style="0" customWidth="1"/>
  </cols>
  <sheetData>
    <row r="1" spans="1:6" ht="53.25" customHeight="1">
      <c r="A1" s="21" t="s">
        <v>13</v>
      </c>
      <c r="B1" s="21"/>
      <c r="C1" s="21"/>
      <c r="D1" s="21"/>
      <c r="E1" s="21"/>
      <c r="F1" s="21"/>
    </row>
    <row r="2" spans="1:6" ht="21.75" customHeight="1">
      <c r="A2" s="22"/>
      <c r="B2" s="24"/>
      <c r="C2" s="18" t="s">
        <v>3</v>
      </c>
      <c r="D2" s="19"/>
      <c r="E2" s="19"/>
      <c r="F2" s="20"/>
    </row>
    <row r="3" spans="1:6" ht="67.5" customHeight="1">
      <c r="A3" s="23"/>
      <c r="B3" s="25"/>
      <c r="C3" s="9" t="s">
        <v>2</v>
      </c>
      <c r="D3" s="9" t="s">
        <v>0</v>
      </c>
      <c r="E3" s="9" t="s">
        <v>1</v>
      </c>
      <c r="F3" s="8" t="s">
        <v>14</v>
      </c>
    </row>
    <row r="4" spans="1:6" ht="42.75" customHeight="1">
      <c r="A4" s="10">
        <v>1</v>
      </c>
      <c r="B4" s="11" t="s">
        <v>7</v>
      </c>
      <c r="C4" s="13">
        <f>90825+54156.87+95676+263807.07</f>
        <v>504464.94</v>
      </c>
      <c r="D4" s="13">
        <f>40512.7+19968.77+47986.2+121232.14</f>
        <v>229699.81</v>
      </c>
      <c r="E4" s="13">
        <f>125</f>
        <v>125</v>
      </c>
      <c r="F4" s="13"/>
    </row>
    <row r="5" spans="1:6" ht="38.25" customHeight="1">
      <c r="A5" s="10">
        <v>2</v>
      </c>
      <c r="B5" s="11" t="s">
        <v>8</v>
      </c>
      <c r="C5" s="13">
        <f>(4004670.82+19612576.76+4016544.32+19441273.99+3970541.94+19336576.16)-C4</f>
        <v>69877719.05</v>
      </c>
      <c r="D5" s="13">
        <f>(5762914.49+5819943.19+5794807.44)-D4</f>
        <v>17147965.310000002</v>
      </c>
      <c r="E5" s="13">
        <f>(30110+32763+214792)-E4</f>
        <v>277540</v>
      </c>
      <c r="F5" s="13">
        <f>173467.81+952719.15+674930.01</f>
        <v>1801116.97</v>
      </c>
    </row>
    <row r="6" spans="1:6" s="1" customFormat="1" ht="39.75" customHeight="1">
      <c r="A6" s="10"/>
      <c r="B6" s="12" t="s">
        <v>9</v>
      </c>
      <c r="C6" s="14">
        <f>SUM(C4:C5)</f>
        <v>70382183.99</v>
      </c>
      <c r="D6" s="14">
        <f>SUM(D4:D5)</f>
        <v>17377665.12</v>
      </c>
      <c r="E6" s="14">
        <f>SUM(E4:E5)</f>
        <v>277665</v>
      </c>
      <c r="F6" s="14">
        <f>SUM(F4:F5)</f>
        <v>1801116.97</v>
      </c>
    </row>
    <row r="11" spans="3:4" ht="15">
      <c r="C11" s="7"/>
      <c r="D11" s="7"/>
    </row>
  </sheetData>
  <sheetProtection/>
  <mergeCells count="4">
    <mergeCell ref="C2:F2"/>
    <mergeCell ref="A1:F1"/>
    <mergeCell ref="A2:A3"/>
    <mergeCell ref="B2:B3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.7109375" style="0" customWidth="1"/>
    <col min="2" max="2" width="21.421875" style="0" customWidth="1"/>
    <col min="3" max="3" width="13.7109375" style="0" customWidth="1"/>
    <col min="4" max="4" width="14.00390625" style="0" customWidth="1"/>
    <col min="5" max="5" width="13.7109375" style="0" customWidth="1"/>
    <col min="6" max="6" width="14.00390625" style="0" customWidth="1"/>
    <col min="7" max="7" width="13.00390625" style="0" customWidth="1"/>
    <col min="8" max="8" width="13.7109375" style="0" customWidth="1"/>
    <col min="9" max="9" width="13.28125" style="0" customWidth="1"/>
    <col min="10" max="10" width="14.28125" style="0" customWidth="1"/>
  </cols>
  <sheetData>
    <row r="1" spans="1:10" ht="53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.75" customHeight="1">
      <c r="A2" s="28"/>
      <c r="B2" s="30"/>
      <c r="C2" s="26" t="s">
        <v>3</v>
      </c>
      <c r="D2" s="32"/>
      <c r="E2" s="26" t="s">
        <v>4</v>
      </c>
      <c r="F2" s="32"/>
      <c r="G2" s="26" t="s">
        <v>5</v>
      </c>
      <c r="H2" s="32"/>
      <c r="I2" s="26" t="s">
        <v>6</v>
      </c>
      <c r="J2" s="27"/>
    </row>
    <row r="3" spans="1:10" ht="58.5" customHeight="1">
      <c r="A3" s="29"/>
      <c r="B3" s="31"/>
      <c r="C3" s="6" t="s">
        <v>10</v>
      </c>
      <c r="D3" s="6" t="s">
        <v>11</v>
      </c>
      <c r="E3" s="6" t="s">
        <v>10</v>
      </c>
      <c r="F3" s="6" t="s">
        <v>11</v>
      </c>
      <c r="G3" s="6" t="s">
        <v>10</v>
      </c>
      <c r="H3" s="6" t="s">
        <v>11</v>
      </c>
      <c r="I3" s="6" t="s">
        <v>10</v>
      </c>
      <c r="J3" s="6" t="s">
        <v>11</v>
      </c>
    </row>
    <row r="4" spans="1:10" ht="42.75" customHeight="1">
      <c r="A4" s="2">
        <v>1</v>
      </c>
      <c r="B4" s="3" t="s">
        <v>7</v>
      </c>
      <c r="C4" s="15">
        <f>180+365+8495</f>
        <v>9040</v>
      </c>
      <c r="D4" s="15">
        <f>3827.2+893.4+9413.88+6198.15</f>
        <v>20332.629999999997</v>
      </c>
      <c r="E4" s="15">
        <f>258+250+30+12300</f>
        <v>12838</v>
      </c>
      <c r="F4" s="15">
        <f>2249.48+2502.06+8697.04</f>
        <v>13448.580000000002</v>
      </c>
      <c r="G4" s="15">
        <f>862+610+755+11790+105.15</f>
        <v>14122.15</v>
      </c>
      <c r="H4" s="15">
        <f>769.4+886.75+5930.38+20479.31</f>
        <v>28065.840000000004</v>
      </c>
      <c r="I4" s="15">
        <f>135+785+5681.95+15</f>
        <v>6616.95</v>
      </c>
      <c r="J4" s="15">
        <f>1499.46+167.8+14341.31+2470.64</f>
        <v>18479.21</v>
      </c>
    </row>
    <row r="5" spans="1:10" ht="38.25" customHeight="1">
      <c r="A5" s="2">
        <v>2</v>
      </c>
      <c r="B5" s="3" t="s">
        <v>8</v>
      </c>
      <c r="C5" s="16">
        <f>(74682.06+99094.1+81887.08)-C4</f>
        <v>246623.24</v>
      </c>
      <c r="D5" s="16">
        <f>(171372.32+75536.93+332076.43)-D4</f>
        <v>558653.0499999999</v>
      </c>
      <c r="E5" s="16">
        <f>(98843.48+70656+71180)-E4</f>
        <v>227841.47999999998</v>
      </c>
      <c r="F5" s="16">
        <f>(135411.58+119912.37+88392.85)-F4</f>
        <v>330268.22</v>
      </c>
      <c r="G5" s="16">
        <f>(136261+118405+96751.85)-G4</f>
        <v>337295.69999999995</v>
      </c>
      <c r="H5" s="16">
        <f>(176240.06+82535.03+179486.94)-H4</f>
        <v>410196.19</v>
      </c>
      <c r="I5" s="16">
        <f>(58744.67+65448.2+59102.7)-I4</f>
        <v>176678.62</v>
      </c>
      <c r="J5" s="16">
        <f>(138055.99+275513.71+50223.37)-J4</f>
        <v>445313.86</v>
      </c>
    </row>
    <row r="6" spans="1:10" s="1" customFormat="1" ht="39.75" customHeight="1">
      <c r="A6" s="4"/>
      <c r="B6" s="5" t="s">
        <v>9</v>
      </c>
      <c r="C6" s="17">
        <f aca="true" t="shared" si="0" ref="C6:J6">SUM(C4:C5)</f>
        <v>255663.24</v>
      </c>
      <c r="D6" s="17">
        <f t="shared" si="0"/>
        <v>578985.6799999999</v>
      </c>
      <c r="E6" s="17">
        <f t="shared" si="0"/>
        <v>240679.47999999998</v>
      </c>
      <c r="F6" s="17">
        <f t="shared" si="0"/>
        <v>343716.8</v>
      </c>
      <c r="G6" s="17">
        <f t="shared" si="0"/>
        <v>351417.85</v>
      </c>
      <c r="H6" s="17">
        <f t="shared" si="0"/>
        <v>438262.03</v>
      </c>
      <c r="I6" s="17">
        <f t="shared" si="0"/>
        <v>183295.57</v>
      </c>
      <c r="J6" s="17">
        <f t="shared" si="0"/>
        <v>463793.07</v>
      </c>
    </row>
    <row r="13" ht="15">
      <c r="C13" s="7"/>
    </row>
  </sheetData>
  <sheetProtection/>
  <mergeCells count="7">
    <mergeCell ref="I2:J2"/>
    <mergeCell ref="A1:J1"/>
    <mergeCell ref="A2:A3"/>
    <mergeCell ref="B2:B3"/>
    <mergeCell ref="C2:D2"/>
    <mergeCell ref="E2:F2"/>
    <mergeCell ref="G2:H2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2017-07-11T13:52:41Z</dcterms:modified>
  <cp:category/>
  <cp:version/>
  <cp:contentType/>
  <cp:contentStatus/>
</cp:coreProperties>
</file>