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სარგოები" sheetId="1" r:id="rId1"/>
    <sheet name="მივლინება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<sst xmlns="http://schemas.openxmlformats.org/spreadsheetml/2006/main" count="25" uniqueCount="15">
  <si>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danamati</t>
  </si>
  <si>
    <t>premia</t>
  </si>
  <si>
    <t>sargo</t>
  </si>
  <si>
    <t>I kvartali</t>
  </si>
  <si>
    <t>II kvartali</t>
  </si>
  <si>
    <t>III kvartali</t>
  </si>
  <si>
    <t>IV კვარტალი</t>
  </si>
  <si>
    <t>Tanamdebobis pirebi</t>
  </si>
  <si>
    <t>sxva TanamSromlebi</t>
  </si>
  <si>
    <t xml:space="preserve">sul </t>
  </si>
  <si>
    <t>mivlineba (qveynis SigniT)</t>
  </si>
  <si>
    <t>mivlineba (qveynis gareT)</t>
  </si>
  <si>
    <t>informacia -2013- wlis ganmavlobaSi gacemuli mivlinebis odenobis Sesaxeb Tanamdebobis pirebze (jamurad) da sxva TanamSromlebze (jamurad)</t>
  </si>
  <si>
    <t>informacia 2013 wlis ganmavlobaSi gacemuli sargos, danamatebisa da premiebis odenobis Sesaxeb Tanamdebobis pirebze (jamurad) da sxva TanamSromlebze (jamurad)</t>
  </si>
  <si>
    <t>StatgareSe TanamSromelTa anazRaureba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</si>
</sst>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.7109375" style="0" customWidth="1"/>
    <col min="2" max="2" width="21.28125" style="0" customWidth="1"/>
    <col min="3" max="4" width="12.8515625" style="0" customWidth="1"/>
    <col min="5" max="5" width="10.8515625" style="0" customWidth="1"/>
    <col min="6" max="6" width="18.00390625" style="0" customWidth="1"/>
  </cols>
  <sheetData>
    <row r="1" spans="1:6" ht="53.25" customHeight="1">
      <c r="A1" s="21" t="s">
        <v>13</v>
      </c>
      <c r="B1" s="21"/>
      <c r="C1" s="21"/>
      <c r="D1" s="21"/>
      <c r="E1" s="21"/>
      <c r="F1" s="21"/>
    </row>
    <row r="2" spans="1:6" ht="39.75" customHeight="1">
      <c r="A2" s="22"/>
      <c r="B2" s="24"/>
      <c r="C2" s="18" t="s">
        <v>4</v>
      </c>
      <c r="D2" s="19"/>
      <c r="E2" s="19"/>
      <c r="F2" s="20"/>
    </row>
    <row r="3" spans="1:6" ht="72.75" customHeight="1">
      <c r="A3" s="23"/>
      <c r="B3" s="25"/>
      <c r="C3" s="10" t="s">
        <v>2</v>
      </c>
      <c r="D3" s="10" t="s">
        <v>0</v>
      </c>
      <c r="E3" s="10" t="s">
        <v>1</v>
      </c>
      <c r="F3" s="11" t="s">
        <v>14</v>
      </c>
    </row>
    <row r="4" spans="1:6" ht="42.75" customHeight="1">
      <c r="A4" s="2">
        <v>1</v>
      </c>
      <c r="B4" s="8" t="s">
        <v>7</v>
      </c>
      <c r="C4" s="12">
        <f>71749+72870.12+78134.6+193323.43</f>
        <v>416077.15</v>
      </c>
      <c r="D4" s="12">
        <f>18622.3+24694.35+24979.02+73522.13</f>
        <v>141817.8</v>
      </c>
      <c r="E4" s="12">
        <f>8800+23362.25</f>
        <v>32162.25</v>
      </c>
      <c r="F4" s="13"/>
    </row>
    <row r="5" spans="1:6" ht="38.25" customHeight="1">
      <c r="A5" s="2">
        <v>2</v>
      </c>
      <c r="B5" s="8" t="s">
        <v>8</v>
      </c>
      <c r="C5" s="12">
        <f>(21069610.35+228489.63+21520277.53+233845.39+22263011.99+248427.99)-C4</f>
        <v>65147585.730000004</v>
      </c>
      <c r="D5" s="12">
        <f>(4206800.35+4326576.58+4438108.92)-D4</f>
        <v>12829668.049999999</v>
      </c>
      <c r="E5" s="12">
        <f>(44611.55+92894.55+30077.38)-E4</f>
        <v>135421.23</v>
      </c>
      <c r="F5" s="13">
        <f>402000.67+397242.76+407762.68</f>
        <v>1207006.1099999999</v>
      </c>
    </row>
    <row r="6" spans="1:6" s="1" customFormat="1" ht="39.75" customHeight="1">
      <c r="A6" s="4"/>
      <c r="B6" s="9" t="s">
        <v>9</v>
      </c>
      <c r="C6" s="14">
        <f>SUM(C4:C5)</f>
        <v>65563662.88</v>
      </c>
      <c r="D6" s="14">
        <f>SUM(D4:D5)</f>
        <v>12971485.85</v>
      </c>
      <c r="E6" s="14">
        <f>SUM(E4:E5)</f>
        <v>167583.48</v>
      </c>
      <c r="F6" s="14">
        <f>SUM(F4:F5)</f>
        <v>1207006.1099999999</v>
      </c>
    </row>
  </sheetData>
  <sheetProtection/>
  <mergeCells count="4">
    <mergeCell ref="A1:F1"/>
    <mergeCell ref="A2:A3"/>
    <mergeCell ref="B2:B3"/>
    <mergeCell ref="C2:F2"/>
  </mergeCells>
  <printOptions/>
  <pageMargins left="0.16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4" sqref="C4:J6"/>
    </sheetView>
  </sheetViews>
  <sheetFormatPr defaultColWidth="9.140625" defaultRowHeight="15"/>
  <cols>
    <col min="1" max="1" width="2.7109375" style="0" customWidth="1"/>
    <col min="2" max="2" width="25.57421875" style="0" customWidth="1"/>
    <col min="3" max="10" width="13.57421875" style="0" customWidth="1"/>
  </cols>
  <sheetData>
    <row r="1" spans="1:10" ht="53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.75" customHeight="1">
      <c r="A2" s="22"/>
      <c r="B2" s="28"/>
      <c r="C2" s="26" t="s">
        <v>3</v>
      </c>
      <c r="D2" s="30"/>
      <c r="E2" s="26" t="s">
        <v>4</v>
      </c>
      <c r="F2" s="30"/>
      <c r="G2" s="26" t="s">
        <v>5</v>
      </c>
      <c r="H2" s="30"/>
      <c r="I2" s="26" t="s">
        <v>6</v>
      </c>
      <c r="J2" s="27"/>
    </row>
    <row r="3" spans="1:10" ht="58.5" customHeight="1">
      <c r="A3" s="23"/>
      <c r="B3" s="29"/>
      <c r="C3" s="6" t="s">
        <v>10</v>
      </c>
      <c r="D3" s="6" t="s">
        <v>11</v>
      </c>
      <c r="E3" s="6" t="s">
        <v>10</v>
      </c>
      <c r="F3" s="6" t="s">
        <v>11</v>
      </c>
      <c r="G3" s="6" t="s">
        <v>10</v>
      </c>
      <c r="H3" s="6" t="s">
        <v>11</v>
      </c>
      <c r="I3" s="6" t="s">
        <v>10</v>
      </c>
      <c r="J3" s="6" t="s">
        <v>11</v>
      </c>
    </row>
    <row r="4" spans="1:10" ht="42.75" customHeight="1">
      <c r="A4" s="2">
        <v>1</v>
      </c>
      <c r="B4" s="3" t="s">
        <v>7</v>
      </c>
      <c r="C4" s="15">
        <f>30+1915</f>
        <v>1945</v>
      </c>
      <c r="D4" s="15">
        <f>7101.1+1037.1</f>
        <v>8138.200000000001</v>
      </c>
      <c r="E4" s="15">
        <f>2060</f>
        <v>2060</v>
      </c>
      <c r="F4" s="15">
        <f>13959.1+17256.88</f>
        <v>31215.980000000003</v>
      </c>
      <c r="G4" s="15">
        <f>450+10811.55</f>
        <v>11261.55</v>
      </c>
      <c r="H4" s="15">
        <f>18627.82</f>
        <v>18627.82</v>
      </c>
      <c r="I4" s="15">
        <f>45+6654.46</f>
        <v>6699.46</v>
      </c>
      <c r="J4" s="15">
        <f>8366.12+3555.2</f>
        <v>11921.32</v>
      </c>
    </row>
    <row r="5" spans="1:10" ht="38.25" customHeight="1">
      <c r="A5" s="2">
        <v>2</v>
      </c>
      <c r="B5" s="3" t="s">
        <v>8</v>
      </c>
      <c r="C5" s="15">
        <f>(67379.75+55419+44164)-C4</f>
        <v>165017.75</v>
      </c>
      <c r="D5" s="15">
        <f>(339208.59+191257.56+456513.08)-D4</f>
        <v>978841.03</v>
      </c>
      <c r="E5" s="15">
        <f>(35143+49595.1+66281)-E4</f>
        <v>148959.1</v>
      </c>
      <c r="F5" s="16">
        <f>(493825.75+306847.69+201350.79)-F4</f>
        <v>970808.25</v>
      </c>
      <c r="G5" s="15">
        <f>(142014.64+35395.48+74907.17)-G4</f>
        <v>241055.74000000005</v>
      </c>
      <c r="H5" s="15">
        <f>(435823.75+643812.98+345266.37)-H4</f>
        <v>1406275.28</v>
      </c>
      <c r="I5" s="15">
        <f>(66804.86+125164.39+71494.21)-I4</f>
        <v>256764.00000000003</v>
      </c>
      <c r="J5" s="15">
        <f>(236459.13+162318.54+329965.05)-J4</f>
        <v>716821.4</v>
      </c>
    </row>
    <row r="6" spans="1:10" s="1" customFormat="1" ht="39.75" customHeight="1">
      <c r="A6" s="4"/>
      <c r="B6" s="5" t="s">
        <v>9</v>
      </c>
      <c r="C6" s="17">
        <f aca="true" t="shared" si="0" ref="C6:J6">SUM(C4:C5)</f>
        <v>166962.75</v>
      </c>
      <c r="D6" s="17">
        <f t="shared" si="0"/>
        <v>986979.23</v>
      </c>
      <c r="E6" s="17">
        <f t="shared" si="0"/>
        <v>151019.1</v>
      </c>
      <c r="F6" s="17">
        <f t="shared" si="0"/>
        <v>1002024.23</v>
      </c>
      <c r="G6" s="17">
        <f t="shared" si="0"/>
        <v>252317.29000000004</v>
      </c>
      <c r="H6" s="17">
        <f t="shared" si="0"/>
        <v>1424903.1</v>
      </c>
      <c r="I6" s="17">
        <f t="shared" si="0"/>
        <v>263463.46</v>
      </c>
      <c r="J6" s="17">
        <f t="shared" si="0"/>
        <v>728742.72</v>
      </c>
    </row>
    <row r="13" ht="15">
      <c r="C13" s="7"/>
    </row>
  </sheetData>
  <sheetProtection/>
  <mergeCells count="7">
    <mergeCell ref="I2:J2"/>
    <mergeCell ref="A1:J1"/>
    <mergeCell ref="A2:A3"/>
    <mergeCell ref="B2:B3"/>
    <mergeCell ref="C2:D2"/>
    <mergeCell ref="E2:F2"/>
    <mergeCell ref="G2:H2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 Zoidze</dc:creator>
  <cp:keywords/>
  <dc:description/>
  <cp:lastModifiedBy>nazoidze</cp:lastModifiedBy>
  <dcterms:created xsi:type="dcterms:W3CDTF">2006-09-16T00:00:00Z</dcterms:created>
  <dcterms:modified xsi:type="dcterms:W3CDTF">2017-07-11T13:25:50Z</dcterms:modified>
  <cp:category/>
  <cp:version/>
  <cp:contentType/>
  <cp:contentStatus/>
</cp:coreProperties>
</file>