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 activeTab="1"/>
  </bookViews>
  <sheets>
    <sheet name="ქვ.შიგნით" sheetId="1" r:id="rId1"/>
    <sheet name="ქვ.გარეთ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54" i="2"/>
  <c r="I54"/>
  <c r="J54"/>
  <c r="K54"/>
  <c r="L54"/>
  <c r="G40"/>
  <c r="G41"/>
  <c r="G42"/>
  <c r="G43"/>
  <c r="G44"/>
  <c r="G47"/>
  <c r="L25"/>
  <c r="G25" s="1"/>
  <c r="G27"/>
  <c r="I25"/>
  <c r="I24"/>
  <c r="G24" s="1"/>
  <c r="G23"/>
  <c r="G26"/>
  <c r="G28"/>
  <c r="G29"/>
  <c r="G30"/>
  <c r="G33"/>
  <c r="M19"/>
  <c r="G17"/>
  <c r="G10"/>
  <c r="G11"/>
  <c r="G12"/>
  <c r="G13"/>
  <c r="G14"/>
  <c r="I20" i="1"/>
  <c r="J20"/>
  <c r="K20"/>
  <c r="L20"/>
  <c r="H12"/>
  <c r="H13"/>
  <c r="H14"/>
  <c r="H15"/>
  <c r="H16"/>
  <c r="H17"/>
  <c r="H18"/>
  <c r="H19"/>
  <c r="G54" i="2" l="1"/>
  <c r="K44" i="1"/>
  <c r="K48" s="1"/>
  <c r="J44"/>
  <c r="J48" s="1"/>
  <c r="I44"/>
  <c r="H43"/>
  <c r="H42"/>
  <c r="H41"/>
  <c r="K34"/>
  <c r="K38" s="1"/>
  <c r="J34"/>
  <c r="J38" s="1"/>
  <c r="I34"/>
  <c r="H33"/>
  <c r="H32"/>
  <c r="H31"/>
  <c r="H30"/>
  <c r="H29"/>
  <c r="H28"/>
  <c r="H27"/>
  <c r="K24"/>
  <c r="J24"/>
  <c r="H11"/>
  <c r="H10"/>
  <c r="H9"/>
  <c r="H8"/>
  <c r="L45" i="2"/>
  <c r="L49" s="1"/>
  <c r="K45"/>
  <c r="K49" s="1"/>
  <c r="J45"/>
  <c r="J49" s="1"/>
  <c r="I45"/>
  <c r="I49" s="1"/>
  <c r="H45"/>
  <c r="H49" s="1"/>
  <c r="G39"/>
  <c r="G38"/>
  <c r="K31"/>
  <c r="K35" s="1"/>
  <c r="J31"/>
  <c r="J35" s="1"/>
  <c r="I31"/>
  <c r="I35" s="1"/>
  <c r="H31"/>
  <c r="H35" s="1"/>
  <c r="L31"/>
  <c r="L35" s="1"/>
  <c r="G22"/>
  <c r="G21"/>
  <c r="L15"/>
  <c r="K15"/>
  <c r="K19" s="1"/>
  <c r="J15"/>
  <c r="I15"/>
  <c r="I19" s="1"/>
  <c r="H15"/>
  <c r="G9"/>
  <c r="G8"/>
  <c r="H52" l="1"/>
  <c r="H56" s="1"/>
  <c r="H19"/>
  <c r="J52"/>
  <c r="J56" s="1"/>
  <c r="J19"/>
  <c r="L52"/>
  <c r="L56" s="1"/>
  <c r="L19"/>
  <c r="G31"/>
  <c r="G35" s="1"/>
  <c r="I52"/>
  <c r="I56" s="1"/>
  <c r="K52"/>
  <c r="K56" s="1"/>
  <c r="G15"/>
  <c r="G45"/>
  <c r="G49" s="1"/>
  <c r="H20" i="1"/>
  <c r="J50"/>
  <c r="H34"/>
  <c r="H44"/>
  <c r="K50"/>
  <c r="H22"/>
  <c r="G52" i="2" l="1"/>
  <c r="G56" s="1"/>
  <c r="G19"/>
  <c r="H24" i="1"/>
  <c r="I24"/>
  <c r="H36" l="1"/>
  <c r="H38" s="1"/>
  <c r="I38"/>
  <c r="I46" l="1"/>
  <c r="H46" l="1"/>
  <c r="H48" s="1"/>
  <c r="H50" s="1"/>
  <c r="I48"/>
  <c r="I50" s="1"/>
</calcChain>
</file>

<file path=xl/sharedStrings.xml><?xml version="1.0" encoding="utf-8"?>
<sst xmlns="http://schemas.openxmlformats.org/spreadsheetml/2006/main" count="304" uniqueCount="155">
  <si>
    <t>#</t>
  </si>
  <si>
    <t>Tanamdeboba</t>
  </si>
  <si>
    <t>saxeli gvari</t>
  </si>
  <si>
    <t>brZanebis # da TariRi</t>
  </si>
  <si>
    <t>ქვეყანა (ქალაქი)</t>
  </si>
  <si>
    <t xml:space="preserve"> mivlinebis mizani</t>
  </si>
  <si>
    <t>mivlinebis periodi</t>
  </si>
  <si>
    <t>gaweuli xarji sul</t>
  </si>
  <si>
    <t>maT Soris</t>
  </si>
  <si>
    <t>შენიშვნა</t>
  </si>
  <si>
    <t>mgzavrobis xarji</t>
  </si>
  <si>
    <t>sacxovrebeli farTobis daqiravebis xarji</t>
  </si>
  <si>
    <t>sadReRamiso norma</t>
  </si>
  <si>
    <t>ვიზა</t>
  </si>
  <si>
    <t>მივლინებასთან დაკავშირებული სხვა ხარჯი</t>
  </si>
  <si>
    <t>ნიკოლოზ მოლოდინაშვილი</t>
  </si>
  <si>
    <t>უკრაინა (კიევი)</t>
  </si>
  <si>
    <t>სამსახურებრივი</t>
  </si>
  <si>
    <t>მინისტრი</t>
  </si>
  <si>
    <t>ლევან იზორია</t>
  </si>
  <si>
    <t>ავღანეთი</t>
  </si>
  <si>
    <t>ლელა ჩიქოვანი</t>
  </si>
  <si>
    <t>გერმანია (ბერლინი)</t>
  </si>
  <si>
    <t>ირაკლი გვასალია</t>
  </si>
  <si>
    <t>დავით კაშია</t>
  </si>
  <si>
    <t>აშშ (ვაშინგტონი)</t>
  </si>
  <si>
    <t>ქალაქი</t>
  </si>
  <si>
    <t>გორი</t>
  </si>
  <si>
    <t>სამსახურეობრივი</t>
  </si>
  <si>
    <t>სამსახურის უფროსი</t>
  </si>
  <si>
    <t>ქუთაისი</t>
  </si>
  <si>
    <t>ბათუმი</t>
  </si>
  <si>
    <t>ირაკლი კუთხაშვილი</t>
  </si>
  <si>
    <t>დავით ბედიანიძე</t>
  </si>
  <si>
    <t>ჯემალ მეტრეველი</t>
  </si>
  <si>
    <t>ახალციხე</t>
  </si>
  <si>
    <t>გიორგი ცაბაძე</t>
  </si>
  <si>
    <t>მანანა ჯაბადარი</t>
  </si>
  <si>
    <t>ი ა ნ ვ ა რ ი</t>
  </si>
  <si>
    <t>თ ე ბ ე რ ვ ა ლ ი</t>
  </si>
  <si>
    <t>მ ა რ ტ ი</t>
  </si>
  <si>
    <t>სულ მარტი</t>
  </si>
  <si>
    <t>სულ  მე-1 კვარტალი(თანამდებობის პირები)</t>
  </si>
  <si>
    <t>სულ  მე-1 კვარტალი(სხვა თანამშრომლები)</t>
  </si>
  <si>
    <t>სულ  მე-1 კვარტალი</t>
  </si>
  <si>
    <t xml:space="preserve"> სულ იანვარი (თანამდებობის პირები) </t>
  </si>
  <si>
    <t xml:space="preserve"> სულ იანვარი (სხვა თანამშრომლები) </t>
  </si>
  <si>
    <t>სულ იანვარი</t>
  </si>
  <si>
    <t xml:space="preserve"> სულ თებერვალი (თანამდებობის პირები) </t>
  </si>
  <si>
    <t xml:space="preserve"> სულ თებერვალი (სხვა თანამშრომლები) </t>
  </si>
  <si>
    <t>სულ თებერვალი</t>
  </si>
  <si>
    <t xml:space="preserve"> სულ მარტი (თანამდებობის პირები) </t>
  </si>
  <si>
    <t xml:space="preserve"> სულ მარტი სხვა თანამშრომლები) </t>
  </si>
  <si>
    <t xml:space="preserve">სულ მარტი  </t>
  </si>
  <si>
    <t>8.01-9.01</t>
  </si>
  <si>
    <t>15.01-19.01</t>
  </si>
  <si>
    <t>17.01-18.01</t>
  </si>
  <si>
    <t>22.01-23.01</t>
  </si>
  <si>
    <t>ხონი</t>
  </si>
  <si>
    <t>ბოლნისი</t>
  </si>
  <si>
    <t>მუხროვანი</t>
  </si>
  <si>
    <t xml:space="preserve">N1654, 28.12.18; </t>
  </si>
  <si>
    <t xml:space="preserve">N13, 11.01.19; </t>
  </si>
  <si>
    <t>N38, 10.01.19;</t>
  </si>
  <si>
    <t xml:space="preserve">N31, 15.01.19; </t>
  </si>
  <si>
    <t xml:space="preserve">N18, 11.01.19; </t>
  </si>
  <si>
    <t xml:space="preserve">N57, 21.01.19; </t>
  </si>
  <si>
    <t xml:space="preserve">N56, 21.01.19; </t>
  </si>
  <si>
    <t xml:space="preserve">N151, 21.01.19; </t>
  </si>
  <si>
    <t xml:space="preserve">N61, 22.01.19; </t>
  </si>
  <si>
    <t>სამმ.უფრ.მოადგილე</t>
  </si>
  <si>
    <t>სამმართვ.უფროსი</t>
  </si>
  <si>
    <t>სამსახ.უფრ.მოადგ.</t>
  </si>
  <si>
    <t>მინისტ.1 მოადგილე</t>
  </si>
  <si>
    <t>დეპ.უფრ.მოადგილე</t>
  </si>
  <si>
    <t>თემურ გიუაშვილი</t>
  </si>
  <si>
    <t>დეპ.უფროსის მოადგ</t>
  </si>
  <si>
    <t>31.01-1.02</t>
  </si>
  <si>
    <t>5.02-6.02</t>
  </si>
  <si>
    <t>7.02-9.02</t>
  </si>
  <si>
    <t>5.03-7.03</t>
  </si>
  <si>
    <t xml:space="preserve">N108, 30.01.19; </t>
  </si>
  <si>
    <t xml:space="preserve">N74, 24.01.19; </t>
  </si>
  <si>
    <t xml:space="preserve">N68, 24.01.19; </t>
  </si>
  <si>
    <t xml:space="preserve">N140, 5.02.19; </t>
  </si>
  <si>
    <t xml:space="preserve">N153, 7.02.19; </t>
  </si>
  <si>
    <t xml:space="preserve">N247, 26.02.19; </t>
  </si>
  <si>
    <t>გიორგი ბუთხუზი</t>
  </si>
  <si>
    <t>მარნეული</t>
  </si>
  <si>
    <t>6.03-7.03</t>
  </si>
  <si>
    <t>14.03-15.03</t>
  </si>
  <si>
    <t>19.03-20.03</t>
  </si>
  <si>
    <t>სამმ უფროსი</t>
  </si>
  <si>
    <t>მინისტრის მოადგილე</t>
  </si>
  <si>
    <t>სამსახ.უფროსი</t>
  </si>
  <si>
    <t xml:space="preserve">N297, 5.03.19; </t>
  </si>
  <si>
    <t xml:space="preserve">N100008, 14.03.19; </t>
  </si>
  <si>
    <t xml:space="preserve">N375, 20.03.19; </t>
  </si>
  <si>
    <t>სამოქალაქო ოფისის მივლინებები ქვეყნის შიგნით 2019 წლის 1 კვარტალში (თანამდებობის პირები და სხვა თანამშრომლები)</t>
  </si>
  <si>
    <t>სულ  1 კვარტალი</t>
  </si>
  <si>
    <t>თეა ხარაზიშვილი</t>
  </si>
  <si>
    <t>ანა ახალაია</t>
  </si>
  <si>
    <t>გერმანია</t>
  </si>
  <si>
    <t>13.01-19.01</t>
  </si>
  <si>
    <t>შალვა ძებისაშვილი</t>
  </si>
  <si>
    <t>დავით გუნაშვილი</t>
  </si>
  <si>
    <t>ირაკლი უჯმაჯურიძე</t>
  </si>
  <si>
    <t>გერმანია (მიუნხენი)</t>
  </si>
  <si>
    <t>24.01-26.01</t>
  </si>
  <si>
    <t xml:space="preserve">გერმანია (ბერლინი) </t>
  </si>
  <si>
    <t xml:space="preserve">იორდანია (ამანი) </t>
  </si>
  <si>
    <t xml:space="preserve">უკრაინა (კიევი) </t>
  </si>
  <si>
    <t>29.01-31.01</t>
  </si>
  <si>
    <t>27.01-1.02</t>
  </si>
  <si>
    <t>31.01-4.02</t>
  </si>
  <si>
    <t xml:space="preserve"> სულ იანვარი (თანამდებობის პირები)</t>
  </si>
  <si>
    <t>ნინო თოლორდავა</t>
  </si>
  <si>
    <t>გიორგი ქირათელიძე</t>
  </si>
  <si>
    <t>სულ  თებერვალი (თანამდებობის პირები</t>
  </si>
  <si>
    <t>4.02-9.02</t>
  </si>
  <si>
    <t>ბელგია (ბრიუსელი)</t>
  </si>
  <si>
    <t>გერმანია-ბელგია</t>
  </si>
  <si>
    <t>ჩეხეთი (პრაღა)</t>
  </si>
  <si>
    <t>სომხეთი (ერევანი)</t>
  </si>
  <si>
    <t>12.02-15.02</t>
  </si>
  <si>
    <t>12.02-18.02</t>
  </si>
  <si>
    <t>18.02-23.02</t>
  </si>
  <si>
    <t>21.02-22.02</t>
  </si>
  <si>
    <t>23.02-2.03</t>
  </si>
  <si>
    <t>სულ მარტი (თანამდებობის პირები)</t>
  </si>
  <si>
    <t xml:space="preserve"> სულ მარტი (სხვა თანამშრომლები) </t>
  </si>
  <si>
    <t>ვეფხვია გრიგალაშვილი</t>
  </si>
  <si>
    <t>გიორგი მურადაშვილი</t>
  </si>
  <si>
    <t>არჩილ კვიტაშვილი</t>
  </si>
  <si>
    <t>თეონა კერძევაძე</t>
  </si>
  <si>
    <t>ლიტვა (ვილნიუსი)</t>
  </si>
  <si>
    <t>შვეიცარია (ჟენევა)</t>
  </si>
  <si>
    <t>თურქეთი (ანკარა)</t>
  </si>
  <si>
    <t>ბრაზილია (სან-პაულო)</t>
  </si>
  <si>
    <t>მაკედონია (სკოპიე)</t>
  </si>
  <si>
    <t>5.03-9.03</t>
  </si>
  <si>
    <t>13.03-17.03</t>
  </si>
  <si>
    <t>17.03-24.03</t>
  </si>
  <si>
    <t>26.03-29.03</t>
  </si>
  <si>
    <t>31.03-7.04</t>
  </si>
  <si>
    <t>საქართველოს თავდაცვის სამინისტროს სამოქალაქო ოფისის მოსამსახურეთა მივლინებები ქვეყნის გარეთ 2019 წლის მე-1 კვარტალში (თანამდებობის პირები და სხვა თანამშრომლები)</t>
  </si>
  <si>
    <t>დეპარტ. უფროსი</t>
  </si>
  <si>
    <t>მინისტრ.1 მოადგ.</t>
  </si>
  <si>
    <t>დეპარტ.უფროსი</t>
  </si>
  <si>
    <t>სამმ. უფროსი</t>
  </si>
  <si>
    <t>მინისტრ. 1 მოადგ.</t>
  </si>
  <si>
    <t>სამსახ. უფროსი</t>
  </si>
  <si>
    <t>დეპ. უფროსის მოადგილე</t>
  </si>
  <si>
    <t>დეპარტ,უფროსი</t>
  </si>
  <si>
    <t>სამმ.უფრ.მოადგ.</t>
  </si>
</sst>
</file>

<file path=xl/styles.xml><?xml version="1.0" encoding="utf-8"?>
<styleSheet xmlns="http://schemas.openxmlformats.org/spreadsheetml/2006/main">
  <numFmts count="1">
    <numFmt numFmtId="164" formatCode="[$-10409]#,##0.00"/>
  </numFmts>
  <fonts count="26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0"/>
      <name val="AcadNusx"/>
    </font>
    <font>
      <b/>
      <sz val="10"/>
      <name val="Calibri"/>
      <family val="2"/>
      <scheme val="minor"/>
    </font>
    <font>
      <sz val="10"/>
      <name val="AcadNusx"/>
    </font>
    <font>
      <b/>
      <sz val="12"/>
      <name val="Calibri"/>
      <family val="2"/>
      <charset val="204"/>
      <scheme val="minor"/>
    </font>
    <font>
      <sz val="12"/>
      <name val="Sylfaen"/>
      <family val="1"/>
      <charset val="204"/>
    </font>
    <font>
      <sz val="11"/>
      <name val="Sylfaen"/>
      <family val="1"/>
      <charset val="204"/>
    </font>
    <font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cadNusx"/>
    </font>
    <font>
      <sz val="10"/>
      <color theme="1"/>
      <name val="AcadNusx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sz val="11"/>
      <color rgb="FF000000"/>
      <name val="Sylfaen"/>
      <family val="1"/>
      <charset val="204"/>
    </font>
    <font>
      <sz val="11"/>
      <name val="Calibri"/>
      <family val="2"/>
      <charset val="204"/>
    </font>
    <font>
      <b/>
      <sz val="9"/>
      <color rgb="FF000000"/>
      <name val="Arial"/>
      <family val="2"/>
      <charset val="204"/>
    </font>
    <font>
      <b/>
      <sz val="11"/>
      <color rgb="FF000000"/>
      <name val="Sylfaen"/>
      <family val="1"/>
      <charset val="204"/>
    </font>
    <font>
      <b/>
      <sz val="11"/>
      <name val="Calibri"/>
      <family val="2"/>
      <charset val="204"/>
    </font>
    <font>
      <sz val="12"/>
      <color rgb="FF000000"/>
      <name val="Sylfaen"/>
      <family val="1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7F7F7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13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5" fillId="3" borderId="0" xfId="0" applyNumberFormat="1" applyFont="1" applyFill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2" fillId="5" borderId="2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0" fillId="0" borderId="9" xfId="0" applyNumberFormat="1" applyFont="1" applyFill="1" applyBorder="1" applyAlignment="1">
      <alignment horizontal="center" vertical="center" wrapText="1" readingOrder="1"/>
    </xf>
    <xf numFmtId="0" fontId="3" fillId="0" borderId="5" xfId="0" applyFont="1" applyBorder="1" applyAlignment="1">
      <alignment horizontal="center" vertical="center"/>
    </xf>
    <xf numFmtId="0" fontId="3" fillId="3" borderId="0" xfId="0" applyFont="1" applyFill="1" applyAlignment="1">
      <alignment horizontal="left" vertical="center" wrapText="1"/>
    </xf>
    <xf numFmtId="4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NumberFormat="1" applyFont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 wrapText="1"/>
    </xf>
    <xf numFmtId="0" fontId="14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1" fillId="5" borderId="2" xfId="0" applyNumberFormat="1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4" fontId="16" fillId="3" borderId="2" xfId="0" applyNumberFormat="1" applyFont="1" applyFill="1" applyBorder="1" applyAlignment="1">
      <alignment horizontal="center" vertical="center" wrapText="1" readingOrder="1"/>
    </xf>
    <xf numFmtId="0" fontId="18" fillId="0" borderId="2" xfId="0" applyNumberFormat="1" applyFont="1" applyFill="1" applyBorder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7" fillId="3" borderId="2" xfId="0" applyNumberFormat="1" applyFont="1" applyFill="1" applyBorder="1" applyAlignment="1">
      <alignment horizontal="center" vertical="center" wrapText="1" readingOrder="1"/>
    </xf>
    <xf numFmtId="0" fontId="21" fillId="0" borderId="2" xfId="0" applyNumberFormat="1" applyFont="1" applyFill="1" applyBorder="1" applyAlignment="1">
      <alignment vertical="center" wrapText="1"/>
    </xf>
    <xf numFmtId="0" fontId="0" fillId="0" borderId="5" xfId="0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0" fillId="3" borderId="6" xfId="0" applyFill="1" applyBorder="1" applyAlignment="1">
      <alignment horizontal="right" vertical="center" wrapText="1"/>
    </xf>
    <xf numFmtId="0" fontId="11" fillId="0" borderId="2" xfId="0" applyFont="1" applyBorder="1" applyAlignment="1">
      <alignment horizontal="right" vertical="center" wrapText="1"/>
    </xf>
    <xf numFmtId="0" fontId="15" fillId="0" borderId="2" xfId="0" applyFont="1" applyBorder="1" applyAlignment="1">
      <alignment horizontal="right" vertical="center" wrapText="1"/>
    </xf>
    <xf numFmtId="0" fontId="15" fillId="3" borderId="2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0" fillId="3" borderId="2" xfId="0" applyFill="1" applyBorder="1" applyAlignment="1">
      <alignment horizontal="right" vertical="center" wrapText="1"/>
    </xf>
    <xf numFmtId="0" fontId="22" fillId="3" borderId="2" xfId="0" applyNumberFormat="1" applyFont="1" applyFill="1" applyBorder="1" applyAlignment="1">
      <alignment vertical="center" wrapText="1" readingOrder="1"/>
    </xf>
    <xf numFmtId="0" fontId="20" fillId="3" borderId="2" xfId="0" applyNumberFormat="1" applyFont="1" applyFill="1" applyBorder="1" applyAlignment="1">
      <alignment vertical="center" wrapText="1"/>
    </xf>
    <xf numFmtId="4" fontId="2" fillId="5" borderId="2" xfId="1" applyNumberFormat="1" applyFont="1" applyFill="1" applyBorder="1" applyAlignment="1">
      <alignment horizontal="center" vertical="center" wrapText="1"/>
    </xf>
    <xf numFmtId="0" fontId="1" fillId="5" borderId="2" xfId="1" applyFill="1" applyBorder="1" applyAlignment="1">
      <alignment horizontal="center" vertical="center" wrapText="1"/>
    </xf>
    <xf numFmtId="0" fontId="21" fillId="0" borderId="2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3" borderId="12" xfId="0" applyFill="1" applyBorder="1" applyAlignment="1">
      <alignment horizontal="right" vertical="center" wrapText="1"/>
    </xf>
    <xf numFmtId="164" fontId="19" fillId="3" borderId="8" xfId="0" applyNumberFormat="1" applyFont="1" applyFill="1" applyBorder="1" applyAlignment="1">
      <alignment horizontal="center" vertical="center" wrapText="1" readingOrder="1"/>
    </xf>
    <xf numFmtId="0" fontId="8" fillId="0" borderId="2" xfId="0" applyNumberFormat="1" applyFont="1" applyFill="1" applyBorder="1" applyAlignment="1">
      <alignment vertical="center" wrapText="1" readingOrder="1"/>
    </xf>
    <xf numFmtId="0" fontId="17" fillId="3" borderId="2" xfId="0" applyNumberFormat="1" applyFont="1" applyFill="1" applyBorder="1" applyAlignment="1">
      <alignment vertical="center" wrapText="1" readingOrder="1"/>
    </xf>
    <xf numFmtId="0" fontId="2" fillId="3" borderId="6" xfId="0" applyFont="1" applyFill="1" applyBorder="1" applyAlignment="1">
      <alignment horizontal="right" vertical="center" wrapText="1"/>
    </xf>
    <xf numFmtId="4" fontId="2" fillId="3" borderId="6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right" vertical="center" wrapText="1"/>
    </xf>
    <xf numFmtId="0" fontId="9" fillId="0" borderId="2" xfId="0" applyNumberFormat="1" applyFont="1" applyFill="1" applyBorder="1" applyAlignment="1">
      <alignment vertical="center" wrapText="1" readingOrder="1"/>
    </xf>
    <xf numFmtId="0" fontId="9" fillId="0" borderId="4" xfId="0" applyNumberFormat="1" applyFont="1" applyFill="1" applyBorder="1" applyAlignment="1">
      <alignment vertical="center" wrapText="1" readingOrder="1"/>
    </xf>
    <xf numFmtId="164" fontId="23" fillId="3" borderId="8" xfId="0" applyNumberFormat="1" applyFont="1" applyFill="1" applyBorder="1" applyAlignment="1">
      <alignment horizontal="center" vertical="center" wrapText="1" readingOrder="1"/>
    </xf>
    <xf numFmtId="164" fontId="24" fillId="3" borderId="8" xfId="0" applyNumberFormat="1" applyFont="1" applyFill="1" applyBorder="1" applyAlignment="1">
      <alignment horizontal="center" vertical="center" wrapText="1" readingOrder="1"/>
    </xf>
    <xf numFmtId="0" fontId="17" fillId="3" borderId="8" xfId="0" applyNumberFormat="1" applyFont="1" applyFill="1" applyBorder="1" applyAlignment="1">
      <alignment vertical="center" wrapText="1"/>
    </xf>
    <xf numFmtId="4" fontId="25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64" fontId="24" fillId="3" borderId="8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1" fillId="5" borderId="2" xfId="0" applyFont="1" applyFill="1" applyBorder="1" applyAlignment="1">
      <alignment horizontal="right" vertical="center" wrapText="1"/>
    </xf>
    <xf numFmtId="0" fontId="12" fillId="0" borderId="2" xfId="0" applyNumberFormat="1" applyFont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 wrapText="1"/>
    </xf>
    <xf numFmtId="0" fontId="12" fillId="3" borderId="2" xfId="0" applyNumberFormat="1" applyFont="1" applyFill="1" applyBorder="1" applyAlignment="1">
      <alignment horizontal="center" vertical="center" wrapText="1"/>
    </xf>
    <xf numFmtId="0" fontId="12" fillId="3" borderId="3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right" vertical="center" wrapText="1"/>
    </xf>
    <xf numFmtId="0" fontId="11" fillId="5" borderId="6" xfId="0" applyFont="1" applyFill="1" applyBorder="1" applyAlignment="1">
      <alignment horizontal="right" vertical="center" wrapText="1"/>
    </xf>
    <xf numFmtId="0" fontId="11" fillId="5" borderId="10" xfId="0" applyFont="1" applyFill="1" applyBorder="1" applyAlignment="1">
      <alignment horizontal="right" vertical="center" wrapText="1"/>
    </xf>
    <xf numFmtId="0" fontId="11" fillId="5" borderId="7" xfId="0" applyFont="1" applyFill="1" applyBorder="1" applyAlignment="1">
      <alignment horizontal="right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right" vertical="center" wrapText="1"/>
    </xf>
    <xf numFmtId="0" fontId="2" fillId="5" borderId="6" xfId="0" applyFont="1" applyFill="1" applyBorder="1" applyAlignment="1">
      <alignment horizontal="right" vertical="center" wrapText="1"/>
    </xf>
    <xf numFmtId="0" fontId="2" fillId="5" borderId="7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5" borderId="13" xfId="0" applyFont="1" applyFill="1" applyBorder="1" applyAlignment="1">
      <alignment horizontal="right" vertical="center" wrapText="1"/>
    </xf>
    <xf numFmtId="0" fontId="2" fillId="5" borderId="14" xfId="0" applyFont="1" applyFill="1" applyBorder="1" applyAlignment="1">
      <alignment horizontal="right" vertical="center" wrapText="1"/>
    </xf>
    <xf numFmtId="0" fontId="2" fillId="5" borderId="15" xfId="0" applyFont="1" applyFill="1" applyBorder="1" applyAlignment="1">
      <alignment horizontal="right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</cellXfs>
  <cellStyles count="2">
    <cellStyle name="Input" xfId="1" builtinId="20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0"/>
  <sheetViews>
    <sheetView workbookViewId="0">
      <pane ySplit="5" topLeftCell="A30" activePane="bottomLeft" state="frozen"/>
      <selection pane="bottomLeft" activeCell="A38" sqref="A38:G38"/>
    </sheetView>
  </sheetViews>
  <sheetFormatPr defaultColWidth="9.140625" defaultRowHeight="15"/>
  <cols>
    <col min="1" max="1" width="4" style="23" customWidth="1"/>
    <col min="2" max="2" width="24.5703125" style="23" customWidth="1"/>
    <col min="3" max="3" width="23.28515625" style="45" customWidth="1"/>
    <col min="4" max="4" width="18.85546875" style="23" customWidth="1"/>
    <col min="5" max="5" width="14.7109375" style="23" customWidth="1"/>
    <col min="6" max="6" width="20.42578125" style="23" customWidth="1"/>
    <col min="7" max="7" width="13.7109375" style="23" customWidth="1"/>
    <col min="8" max="8" width="11" style="23" customWidth="1"/>
    <col min="9" max="9" width="8.28515625" style="23" customWidth="1"/>
    <col min="10" max="10" width="11.140625" style="23" customWidth="1"/>
    <col min="11" max="11" width="10.28515625" style="23" customWidth="1"/>
    <col min="12" max="12" width="8.7109375" style="23" customWidth="1"/>
    <col min="13" max="13" width="11.5703125" style="23" bestFit="1" customWidth="1"/>
    <col min="14" max="14" width="9.140625" style="23"/>
    <col min="15" max="16" width="11.5703125" style="23" bestFit="1" customWidth="1"/>
    <col min="17" max="16384" width="9.140625" style="23"/>
  </cols>
  <sheetData>
    <row r="2" spans="1:12" ht="26.25" customHeight="1">
      <c r="A2" s="83" t="s">
        <v>98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4" spans="1:12" s="24" customFormat="1" ht="13.5">
      <c r="A4" s="85" t="s">
        <v>0</v>
      </c>
      <c r="B4" s="85" t="s">
        <v>1</v>
      </c>
      <c r="C4" s="87" t="s">
        <v>2</v>
      </c>
      <c r="D4" s="85" t="s">
        <v>3</v>
      </c>
      <c r="E4" s="85" t="s">
        <v>26</v>
      </c>
      <c r="F4" s="85" t="s">
        <v>5</v>
      </c>
      <c r="G4" s="85" t="s">
        <v>6</v>
      </c>
      <c r="H4" s="85" t="s">
        <v>7</v>
      </c>
      <c r="I4" s="85" t="s">
        <v>8</v>
      </c>
      <c r="J4" s="85"/>
      <c r="K4" s="85"/>
      <c r="L4" s="89" t="s">
        <v>9</v>
      </c>
    </row>
    <row r="5" spans="1:12" s="26" customFormat="1" ht="63.75" customHeight="1">
      <c r="A5" s="86"/>
      <c r="B5" s="86"/>
      <c r="C5" s="88"/>
      <c r="D5" s="86"/>
      <c r="E5" s="86"/>
      <c r="F5" s="86"/>
      <c r="G5" s="86"/>
      <c r="H5" s="86"/>
      <c r="I5" s="25" t="s">
        <v>10</v>
      </c>
      <c r="J5" s="25" t="s">
        <v>11</v>
      </c>
      <c r="K5" s="25" t="s">
        <v>12</v>
      </c>
      <c r="L5" s="89"/>
    </row>
    <row r="6" spans="1:12" s="26" customFormat="1">
      <c r="A6" s="27">
        <v>1</v>
      </c>
      <c r="B6" s="28">
        <v>2</v>
      </c>
      <c r="C6" s="28">
        <v>3</v>
      </c>
      <c r="D6" s="28">
        <v>4</v>
      </c>
      <c r="E6" s="28">
        <v>5</v>
      </c>
      <c r="F6" s="28">
        <v>6</v>
      </c>
      <c r="G6" s="28">
        <v>7</v>
      </c>
      <c r="H6" s="27">
        <v>8</v>
      </c>
      <c r="I6" s="27">
        <v>9</v>
      </c>
      <c r="J6" s="27">
        <v>10</v>
      </c>
      <c r="K6" s="27">
        <v>11</v>
      </c>
      <c r="L6" s="27">
        <v>12</v>
      </c>
    </row>
    <row r="7" spans="1:12" ht="42" customHeight="1">
      <c r="A7" s="90" t="s">
        <v>38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1:12" s="33" customFormat="1" ht="18.75" customHeight="1">
      <c r="A8" s="29"/>
      <c r="B8" s="46" t="s">
        <v>70</v>
      </c>
      <c r="C8" s="47" t="s">
        <v>34</v>
      </c>
      <c r="D8" s="61" t="s">
        <v>61</v>
      </c>
      <c r="E8" s="30" t="s">
        <v>30</v>
      </c>
      <c r="F8" s="30" t="s">
        <v>28</v>
      </c>
      <c r="G8" s="30" t="s">
        <v>54</v>
      </c>
      <c r="H8" s="31">
        <f t="shared" ref="H8:H19" si="0">I8+J8+K8</f>
        <v>110</v>
      </c>
      <c r="I8" s="32"/>
      <c r="J8" s="32">
        <v>80</v>
      </c>
      <c r="K8" s="32">
        <v>30</v>
      </c>
      <c r="L8" s="29"/>
    </row>
    <row r="9" spans="1:12" s="33" customFormat="1" ht="18.75" customHeight="1">
      <c r="A9" s="29"/>
      <c r="B9" s="30" t="s">
        <v>70</v>
      </c>
      <c r="C9" s="47" t="s">
        <v>34</v>
      </c>
      <c r="D9" s="61" t="s">
        <v>62</v>
      </c>
      <c r="E9" s="30" t="s">
        <v>30</v>
      </c>
      <c r="F9" s="30" t="s">
        <v>28</v>
      </c>
      <c r="G9" s="30" t="s">
        <v>55</v>
      </c>
      <c r="H9" s="31">
        <f t="shared" si="0"/>
        <v>395</v>
      </c>
      <c r="I9" s="32"/>
      <c r="J9" s="32">
        <v>320</v>
      </c>
      <c r="K9" s="32">
        <v>75</v>
      </c>
      <c r="L9" s="29"/>
    </row>
    <row r="10" spans="1:12" s="33" customFormat="1" ht="18.75" customHeight="1">
      <c r="A10" s="29"/>
      <c r="B10" s="30" t="s">
        <v>70</v>
      </c>
      <c r="C10" s="47" t="s">
        <v>33</v>
      </c>
      <c r="D10" s="61" t="s">
        <v>63</v>
      </c>
      <c r="E10" s="30" t="s">
        <v>58</v>
      </c>
      <c r="F10" s="30" t="s">
        <v>28</v>
      </c>
      <c r="G10" s="30" t="s">
        <v>56</v>
      </c>
      <c r="H10" s="31">
        <f t="shared" si="0"/>
        <v>90</v>
      </c>
      <c r="I10" s="32"/>
      <c r="J10" s="32">
        <v>60</v>
      </c>
      <c r="K10" s="32">
        <v>30</v>
      </c>
      <c r="L10" s="29"/>
    </row>
    <row r="11" spans="1:12" s="33" customFormat="1" ht="18.75" customHeight="1">
      <c r="A11" s="29"/>
      <c r="B11" s="28" t="s">
        <v>71</v>
      </c>
      <c r="C11" s="47" t="s">
        <v>36</v>
      </c>
      <c r="D11" s="61" t="s">
        <v>64</v>
      </c>
      <c r="E11" s="30" t="s">
        <v>59</v>
      </c>
      <c r="F11" s="30" t="s">
        <v>28</v>
      </c>
      <c r="G11" s="30">
        <v>17.010000000000002</v>
      </c>
      <c r="H11" s="31">
        <f t="shared" si="0"/>
        <v>15</v>
      </c>
      <c r="I11" s="32"/>
      <c r="J11" s="32"/>
      <c r="K11" s="32">
        <v>15</v>
      </c>
      <c r="L11" s="29"/>
    </row>
    <row r="12" spans="1:12" s="33" customFormat="1" ht="18.75" customHeight="1">
      <c r="A12" s="29"/>
      <c r="B12" s="30" t="s">
        <v>71</v>
      </c>
      <c r="C12" s="47" t="s">
        <v>23</v>
      </c>
      <c r="D12" s="61" t="s">
        <v>65</v>
      </c>
      <c r="E12" s="30" t="s">
        <v>60</v>
      </c>
      <c r="F12" s="30" t="s">
        <v>28</v>
      </c>
      <c r="G12" s="30">
        <v>11.01</v>
      </c>
      <c r="H12" s="31">
        <f t="shared" si="0"/>
        <v>15</v>
      </c>
      <c r="I12" s="32"/>
      <c r="J12" s="32"/>
      <c r="K12" s="32">
        <v>15</v>
      </c>
      <c r="L12" s="29"/>
    </row>
    <row r="13" spans="1:12" s="33" customFormat="1" ht="18.75" customHeight="1">
      <c r="A13" s="29"/>
      <c r="B13" s="30" t="s">
        <v>72</v>
      </c>
      <c r="C13" s="47" t="s">
        <v>32</v>
      </c>
      <c r="D13" s="61" t="s">
        <v>66</v>
      </c>
      <c r="E13" s="30" t="s">
        <v>31</v>
      </c>
      <c r="F13" s="30" t="s">
        <v>28</v>
      </c>
      <c r="G13" s="30" t="s">
        <v>57</v>
      </c>
      <c r="H13" s="31">
        <f t="shared" si="0"/>
        <v>100</v>
      </c>
      <c r="I13" s="32">
        <v>100</v>
      </c>
      <c r="J13" s="32"/>
      <c r="K13" s="32"/>
      <c r="L13" s="29"/>
    </row>
    <row r="14" spans="1:12" s="33" customFormat="1" ht="18.75" customHeight="1">
      <c r="A14" s="29"/>
      <c r="B14" s="30" t="s">
        <v>72</v>
      </c>
      <c r="C14" s="47" t="s">
        <v>32</v>
      </c>
      <c r="D14" s="61" t="s">
        <v>67</v>
      </c>
      <c r="E14" s="30" t="s">
        <v>31</v>
      </c>
      <c r="F14" s="30" t="s">
        <v>28</v>
      </c>
      <c r="G14" s="30" t="s">
        <v>57</v>
      </c>
      <c r="H14" s="31">
        <f t="shared" si="0"/>
        <v>100</v>
      </c>
      <c r="I14" s="32">
        <v>100</v>
      </c>
      <c r="J14" s="32"/>
      <c r="K14" s="32"/>
      <c r="L14" s="29"/>
    </row>
    <row r="15" spans="1:12" s="33" customFormat="1" ht="18.75" customHeight="1">
      <c r="A15" s="29"/>
      <c r="B15" s="28" t="s">
        <v>29</v>
      </c>
      <c r="C15" s="47" t="s">
        <v>24</v>
      </c>
      <c r="D15" s="61" t="s">
        <v>67</v>
      </c>
      <c r="E15" s="30" t="s">
        <v>31</v>
      </c>
      <c r="F15" s="30" t="s">
        <v>28</v>
      </c>
      <c r="G15" s="30" t="s">
        <v>57</v>
      </c>
      <c r="H15" s="31">
        <f t="shared" si="0"/>
        <v>30</v>
      </c>
      <c r="I15" s="32"/>
      <c r="J15" s="32"/>
      <c r="K15" s="32">
        <v>30</v>
      </c>
      <c r="L15" s="29"/>
    </row>
    <row r="16" spans="1:12" s="33" customFormat="1" ht="18.75" customHeight="1">
      <c r="A16" s="29"/>
      <c r="B16" s="30" t="s">
        <v>72</v>
      </c>
      <c r="C16" s="47" t="s">
        <v>32</v>
      </c>
      <c r="D16" s="61" t="s">
        <v>68</v>
      </c>
      <c r="E16" s="30" t="s">
        <v>31</v>
      </c>
      <c r="F16" s="30" t="s">
        <v>28</v>
      </c>
      <c r="G16" s="30" t="s">
        <v>57</v>
      </c>
      <c r="H16" s="31">
        <f t="shared" si="0"/>
        <v>300</v>
      </c>
      <c r="I16" s="32">
        <v>300</v>
      </c>
      <c r="J16" s="32"/>
      <c r="K16" s="32"/>
      <c r="L16" s="29"/>
    </row>
    <row r="17" spans="1:15" s="33" customFormat="1" ht="18.75" customHeight="1">
      <c r="A17" s="29"/>
      <c r="B17" s="30" t="s">
        <v>73</v>
      </c>
      <c r="C17" s="47" t="s">
        <v>21</v>
      </c>
      <c r="D17" s="61" t="s">
        <v>68</v>
      </c>
      <c r="E17" s="30" t="s">
        <v>31</v>
      </c>
      <c r="F17" s="30" t="s">
        <v>28</v>
      </c>
      <c r="G17" s="30" t="s">
        <v>57</v>
      </c>
      <c r="H17" s="31">
        <f t="shared" si="0"/>
        <v>249.82</v>
      </c>
      <c r="I17" s="32"/>
      <c r="J17" s="32">
        <v>219.82</v>
      </c>
      <c r="K17" s="32">
        <v>30</v>
      </c>
      <c r="L17" s="29"/>
    </row>
    <row r="18" spans="1:15" s="33" customFormat="1" ht="18.75" customHeight="1">
      <c r="A18" s="29"/>
      <c r="B18" s="30" t="s">
        <v>18</v>
      </c>
      <c r="C18" s="47" t="s">
        <v>19</v>
      </c>
      <c r="D18" s="61" t="s">
        <v>68</v>
      </c>
      <c r="E18" s="30" t="s">
        <v>31</v>
      </c>
      <c r="F18" s="30" t="s">
        <v>28</v>
      </c>
      <c r="G18" s="30" t="s">
        <v>57</v>
      </c>
      <c r="H18" s="31">
        <f t="shared" si="0"/>
        <v>266.82</v>
      </c>
      <c r="I18" s="32"/>
      <c r="J18" s="32">
        <v>236.82</v>
      </c>
      <c r="K18" s="32">
        <v>30</v>
      </c>
      <c r="L18" s="29"/>
    </row>
    <row r="19" spans="1:15" s="33" customFormat="1" ht="30">
      <c r="A19" s="29"/>
      <c r="B19" s="30" t="s">
        <v>74</v>
      </c>
      <c r="C19" s="47" t="s">
        <v>15</v>
      </c>
      <c r="D19" s="61" t="s">
        <v>69</v>
      </c>
      <c r="E19" s="30" t="s">
        <v>31</v>
      </c>
      <c r="F19" s="30" t="s">
        <v>28</v>
      </c>
      <c r="G19" s="30" t="s">
        <v>57</v>
      </c>
      <c r="H19" s="31">
        <f t="shared" si="0"/>
        <v>180</v>
      </c>
      <c r="I19" s="32"/>
      <c r="J19" s="32">
        <v>150</v>
      </c>
      <c r="K19" s="32">
        <v>30</v>
      </c>
      <c r="L19" s="29"/>
    </row>
    <row r="20" spans="1:15" ht="24" customHeight="1">
      <c r="A20" s="84" t="s">
        <v>45</v>
      </c>
      <c r="B20" s="84"/>
      <c r="C20" s="84"/>
      <c r="D20" s="84"/>
      <c r="E20" s="84"/>
      <c r="F20" s="84"/>
      <c r="G20" s="84"/>
      <c r="H20" s="34">
        <f>SUM(H8:H19)</f>
        <v>1851.6399999999999</v>
      </c>
      <c r="I20" s="34">
        <f t="shared" ref="I20:L20" si="1">SUM(I8:I19)</f>
        <v>500</v>
      </c>
      <c r="J20" s="34">
        <f t="shared" si="1"/>
        <v>1066.6399999999999</v>
      </c>
      <c r="K20" s="34">
        <f t="shared" si="1"/>
        <v>285</v>
      </c>
      <c r="L20" s="34">
        <f t="shared" si="1"/>
        <v>0</v>
      </c>
    </row>
    <row r="21" spans="1:15">
      <c r="A21" s="49"/>
      <c r="B21" s="50"/>
      <c r="C21" s="51"/>
      <c r="D21" s="50"/>
      <c r="E21" s="50"/>
      <c r="F21" s="50"/>
      <c r="G21" s="50"/>
      <c r="H21" s="36"/>
      <c r="I21" s="36"/>
      <c r="J21" s="36"/>
      <c r="K21" s="36"/>
      <c r="L21" s="37"/>
    </row>
    <row r="22" spans="1:15" ht="18.75" customHeight="1">
      <c r="A22" s="92" t="s">
        <v>46</v>
      </c>
      <c r="B22" s="93"/>
      <c r="C22" s="93"/>
      <c r="D22" s="93"/>
      <c r="E22" s="93"/>
      <c r="F22" s="93"/>
      <c r="G22" s="94"/>
      <c r="H22" s="34">
        <f>SUM(I22:K22)</f>
        <v>3363.63</v>
      </c>
      <c r="I22" s="34">
        <v>0</v>
      </c>
      <c r="J22" s="34">
        <v>828.63</v>
      </c>
      <c r="K22" s="34">
        <v>2535</v>
      </c>
      <c r="L22" s="35"/>
      <c r="N22" s="38"/>
      <c r="O22" s="38"/>
    </row>
    <row r="23" spans="1:15">
      <c r="A23" s="62"/>
      <c r="B23" s="63"/>
      <c r="C23" s="64"/>
      <c r="D23" s="63"/>
      <c r="E23" s="63"/>
      <c r="F23" s="63"/>
      <c r="G23" s="63"/>
      <c r="H23" s="36"/>
      <c r="I23" s="36"/>
      <c r="J23" s="36"/>
      <c r="K23" s="36"/>
      <c r="L23" s="37"/>
    </row>
    <row r="24" spans="1:15" ht="19.5" customHeight="1">
      <c r="A24" s="84" t="s">
        <v>47</v>
      </c>
      <c r="B24" s="84"/>
      <c r="C24" s="84"/>
      <c r="D24" s="84"/>
      <c r="E24" s="84"/>
      <c r="F24" s="84"/>
      <c r="G24" s="84"/>
      <c r="H24" s="59">
        <f>H20+H22</f>
        <v>5215.2700000000004</v>
      </c>
      <c r="I24" s="59">
        <f t="shared" ref="I24:K24" si="2">I20+I22</f>
        <v>500</v>
      </c>
      <c r="J24" s="59">
        <f t="shared" si="2"/>
        <v>1895.27</v>
      </c>
      <c r="K24" s="59">
        <f t="shared" si="2"/>
        <v>2820</v>
      </c>
      <c r="L24" s="60"/>
    </row>
    <row r="25" spans="1:15">
      <c r="A25" s="39"/>
      <c r="B25" s="39"/>
      <c r="C25" s="40"/>
      <c r="D25" s="39"/>
      <c r="E25" s="39"/>
      <c r="F25" s="39"/>
      <c r="G25" s="39"/>
      <c r="H25" s="39"/>
      <c r="I25" s="39"/>
      <c r="J25" s="39"/>
      <c r="K25" s="39"/>
      <c r="L25" s="39"/>
    </row>
    <row r="26" spans="1:15" ht="35.25" customHeight="1">
      <c r="A26" s="96" t="s">
        <v>39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</row>
    <row r="27" spans="1:15" s="33" customFormat="1" ht="23.25" customHeight="1">
      <c r="A27" s="29"/>
      <c r="B27" s="46" t="s">
        <v>70</v>
      </c>
      <c r="C27" s="57" t="s">
        <v>34</v>
      </c>
      <c r="D27" s="44" t="s">
        <v>81</v>
      </c>
      <c r="E27" s="30" t="s">
        <v>35</v>
      </c>
      <c r="F27" s="30" t="s">
        <v>28</v>
      </c>
      <c r="G27" s="30" t="s">
        <v>77</v>
      </c>
      <c r="H27" s="31">
        <f t="shared" ref="H27:H33" si="3">I27+J27+K27</f>
        <v>110</v>
      </c>
      <c r="I27" s="31"/>
      <c r="J27" s="32">
        <v>80</v>
      </c>
      <c r="K27" s="32">
        <v>30</v>
      </c>
      <c r="L27" s="29"/>
    </row>
    <row r="28" spans="1:15" s="33" customFormat="1" ht="23.25" customHeight="1">
      <c r="A28" s="29"/>
      <c r="B28" s="46" t="s">
        <v>70</v>
      </c>
      <c r="C28" s="57" t="s">
        <v>34</v>
      </c>
      <c r="D28" s="44" t="s">
        <v>82</v>
      </c>
      <c r="E28" s="30" t="s">
        <v>30</v>
      </c>
      <c r="F28" s="30" t="s">
        <v>28</v>
      </c>
      <c r="G28" s="30">
        <v>28.01</v>
      </c>
      <c r="H28" s="31">
        <f t="shared" si="3"/>
        <v>15</v>
      </c>
      <c r="I28" s="31"/>
      <c r="J28" s="32"/>
      <c r="K28" s="32">
        <v>15</v>
      </c>
      <c r="L28" s="29"/>
    </row>
    <row r="29" spans="1:15" s="33" customFormat="1" ht="23.25" customHeight="1">
      <c r="A29" s="29"/>
      <c r="B29" s="46" t="s">
        <v>70</v>
      </c>
      <c r="C29" s="57" t="s">
        <v>34</v>
      </c>
      <c r="D29" s="44" t="s">
        <v>83</v>
      </c>
      <c r="E29" s="30" t="s">
        <v>27</v>
      </c>
      <c r="F29" s="30" t="s">
        <v>28</v>
      </c>
      <c r="G29" s="30">
        <v>24.01</v>
      </c>
      <c r="H29" s="31">
        <f t="shared" si="3"/>
        <v>15</v>
      </c>
      <c r="I29" s="31"/>
      <c r="J29" s="32"/>
      <c r="K29" s="32">
        <v>15</v>
      </c>
      <c r="L29" s="29"/>
    </row>
    <row r="30" spans="1:15" s="33" customFormat="1" ht="23.25" customHeight="1">
      <c r="A30" s="29"/>
      <c r="B30" s="30" t="s">
        <v>70</v>
      </c>
      <c r="C30" s="57" t="s">
        <v>34</v>
      </c>
      <c r="D30" s="44" t="s">
        <v>84</v>
      </c>
      <c r="E30" s="30" t="s">
        <v>30</v>
      </c>
      <c r="F30" s="30" t="s">
        <v>28</v>
      </c>
      <c r="G30" s="30" t="s">
        <v>78</v>
      </c>
      <c r="H30" s="31">
        <f t="shared" si="3"/>
        <v>110</v>
      </c>
      <c r="I30" s="31"/>
      <c r="J30" s="32">
        <v>80</v>
      </c>
      <c r="K30" s="32">
        <v>30</v>
      </c>
      <c r="L30" s="29"/>
    </row>
    <row r="31" spans="1:15" s="33" customFormat="1" ht="23.25" customHeight="1">
      <c r="A31" s="29"/>
      <c r="B31" s="30" t="s">
        <v>70</v>
      </c>
      <c r="C31" s="57" t="s">
        <v>33</v>
      </c>
      <c r="D31" s="44" t="s">
        <v>85</v>
      </c>
      <c r="E31" s="30" t="s">
        <v>31</v>
      </c>
      <c r="F31" s="30" t="s">
        <v>28</v>
      </c>
      <c r="G31" s="30" t="s">
        <v>79</v>
      </c>
      <c r="H31" s="31">
        <f t="shared" si="3"/>
        <v>245</v>
      </c>
      <c r="I31" s="31"/>
      <c r="J31" s="32">
        <v>200</v>
      </c>
      <c r="K31" s="32">
        <v>45</v>
      </c>
      <c r="L31" s="29"/>
    </row>
    <row r="32" spans="1:15" s="33" customFormat="1" ht="23.25" customHeight="1">
      <c r="A32" s="29"/>
      <c r="B32" s="30" t="s">
        <v>70</v>
      </c>
      <c r="C32" s="57" t="s">
        <v>75</v>
      </c>
      <c r="D32" s="44" t="s">
        <v>86</v>
      </c>
      <c r="E32" s="30" t="s">
        <v>31</v>
      </c>
      <c r="F32" s="30" t="s">
        <v>28</v>
      </c>
      <c r="G32" s="30" t="s">
        <v>80</v>
      </c>
      <c r="H32" s="31">
        <f t="shared" si="3"/>
        <v>245</v>
      </c>
      <c r="I32" s="31"/>
      <c r="J32" s="32">
        <v>200</v>
      </c>
      <c r="K32" s="32">
        <v>45</v>
      </c>
      <c r="L32" s="29"/>
    </row>
    <row r="33" spans="1:15" s="33" customFormat="1" ht="23.25" customHeight="1">
      <c r="A33" s="29"/>
      <c r="B33" s="30" t="s">
        <v>76</v>
      </c>
      <c r="C33" s="57" t="s">
        <v>37</v>
      </c>
      <c r="D33" s="44" t="s">
        <v>86</v>
      </c>
      <c r="E33" s="30" t="s">
        <v>31</v>
      </c>
      <c r="F33" s="30" t="s">
        <v>28</v>
      </c>
      <c r="G33" s="30" t="s">
        <v>80</v>
      </c>
      <c r="H33" s="31">
        <f t="shared" si="3"/>
        <v>245</v>
      </c>
      <c r="I33" s="31"/>
      <c r="J33" s="32">
        <v>200</v>
      </c>
      <c r="K33" s="32">
        <v>45</v>
      </c>
      <c r="L33" s="29"/>
    </row>
    <row r="34" spans="1:15" ht="27.75" customHeight="1">
      <c r="A34" s="92" t="s">
        <v>48</v>
      </c>
      <c r="B34" s="93"/>
      <c r="C34" s="93"/>
      <c r="D34" s="93"/>
      <c r="E34" s="93"/>
      <c r="F34" s="93"/>
      <c r="G34" s="94"/>
      <c r="H34" s="34">
        <f>SUM(H27:H33)</f>
        <v>985</v>
      </c>
      <c r="I34" s="34">
        <f>SUM(I27:I33)</f>
        <v>0</v>
      </c>
      <c r="J34" s="34">
        <f>SUM(J27:J33)</f>
        <v>760</v>
      </c>
      <c r="K34" s="34">
        <f>SUM(K27:K33)</f>
        <v>225</v>
      </c>
      <c r="L34" s="35"/>
    </row>
    <row r="35" spans="1:15">
      <c r="A35" s="49"/>
      <c r="B35" s="50"/>
      <c r="C35" s="51"/>
      <c r="D35" s="50"/>
      <c r="E35" s="50"/>
      <c r="F35" s="50"/>
      <c r="G35" s="50"/>
      <c r="H35" s="36"/>
      <c r="I35" s="36"/>
      <c r="J35" s="36"/>
      <c r="K35" s="36"/>
      <c r="L35" s="37"/>
    </row>
    <row r="36" spans="1:15" ht="27.75" customHeight="1">
      <c r="A36" s="92" t="s">
        <v>49</v>
      </c>
      <c r="B36" s="93"/>
      <c r="C36" s="93"/>
      <c r="D36" s="93"/>
      <c r="E36" s="93"/>
      <c r="F36" s="93"/>
      <c r="G36" s="94"/>
      <c r="H36" s="34">
        <f>SUM(I36:K36)</f>
        <v>11916.64</v>
      </c>
      <c r="I36" s="34"/>
      <c r="J36" s="34">
        <v>8436.64</v>
      </c>
      <c r="K36" s="34">
        <v>3480</v>
      </c>
      <c r="L36" s="35"/>
      <c r="M36" s="38"/>
      <c r="N36" s="38"/>
    </row>
    <row r="37" spans="1:15" s="33" customFormat="1">
      <c r="A37" s="52"/>
      <c r="B37" s="53"/>
      <c r="C37" s="54"/>
      <c r="D37" s="53"/>
      <c r="E37" s="53"/>
      <c r="F37" s="53"/>
      <c r="G37" s="52"/>
      <c r="H37" s="31"/>
      <c r="I37" s="31"/>
      <c r="J37" s="32"/>
      <c r="K37" s="32"/>
      <c r="L37" s="29"/>
    </row>
    <row r="38" spans="1:15" ht="27" customHeight="1">
      <c r="A38" s="92" t="s">
        <v>50</v>
      </c>
      <c r="B38" s="93"/>
      <c r="C38" s="93"/>
      <c r="D38" s="93"/>
      <c r="E38" s="93"/>
      <c r="F38" s="93"/>
      <c r="G38" s="94"/>
      <c r="H38" s="34">
        <f>H34+H36</f>
        <v>12901.64</v>
      </c>
      <c r="I38" s="34">
        <f t="shared" ref="I38:K38" si="4">I34+I36</f>
        <v>0</v>
      </c>
      <c r="J38" s="34">
        <f t="shared" si="4"/>
        <v>9196.64</v>
      </c>
      <c r="K38" s="34">
        <f t="shared" si="4"/>
        <v>3705</v>
      </c>
      <c r="L38" s="34"/>
    </row>
    <row r="39" spans="1:15">
      <c r="A39" s="39"/>
      <c r="B39" s="39"/>
      <c r="C39" s="40"/>
      <c r="D39" s="39"/>
      <c r="E39" s="39"/>
      <c r="F39" s="39"/>
      <c r="G39" s="39"/>
      <c r="H39" s="39"/>
      <c r="I39" s="39"/>
      <c r="J39" s="39"/>
      <c r="K39" s="39"/>
      <c r="L39" s="39"/>
    </row>
    <row r="40" spans="1:15" ht="38.25" customHeight="1">
      <c r="A40" s="96" t="s">
        <v>40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</row>
    <row r="41" spans="1:15" s="33" customFormat="1" ht="18.75" customHeight="1">
      <c r="A41" s="29"/>
      <c r="B41" s="39" t="s">
        <v>92</v>
      </c>
      <c r="C41" s="58" t="s">
        <v>33</v>
      </c>
      <c r="D41" s="48" t="s">
        <v>95</v>
      </c>
      <c r="E41" s="30" t="s">
        <v>31</v>
      </c>
      <c r="F41" s="30" t="s">
        <v>28</v>
      </c>
      <c r="G41" s="30" t="s">
        <v>89</v>
      </c>
      <c r="H41" s="31">
        <f>I41+J41+K41</f>
        <v>130</v>
      </c>
      <c r="I41" s="31"/>
      <c r="J41" s="32">
        <v>100</v>
      </c>
      <c r="K41" s="32">
        <v>30</v>
      </c>
      <c r="L41" s="29"/>
    </row>
    <row r="42" spans="1:15" s="33" customFormat="1" ht="18.75" customHeight="1">
      <c r="A42" s="29"/>
      <c r="B42" s="30" t="s">
        <v>93</v>
      </c>
      <c r="C42" s="58" t="s">
        <v>87</v>
      </c>
      <c r="D42" s="48" t="s">
        <v>96</v>
      </c>
      <c r="E42" s="30" t="s">
        <v>31</v>
      </c>
      <c r="F42" s="30" t="s">
        <v>28</v>
      </c>
      <c r="G42" s="30" t="s">
        <v>90</v>
      </c>
      <c r="H42" s="31">
        <f>I42+J42+K42</f>
        <v>130</v>
      </c>
      <c r="I42" s="31"/>
      <c r="J42" s="32">
        <v>100</v>
      </c>
      <c r="K42" s="32">
        <v>30</v>
      </c>
      <c r="L42" s="29"/>
    </row>
    <row r="43" spans="1:15" ht="18.75" customHeight="1">
      <c r="A43" s="39"/>
      <c r="B43" s="30" t="s">
        <v>94</v>
      </c>
      <c r="C43" s="58" t="s">
        <v>24</v>
      </c>
      <c r="D43" s="48" t="s">
        <v>97</v>
      </c>
      <c r="E43" s="39" t="s">
        <v>88</v>
      </c>
      <c r="F43" s="30" t="s">
        <v>28</v>
      </c>
      <c r="G43" s="30" t="s">
        <v>91</v>
      </c>
      <c r="H43" s="31">
        <f t="shared" ref="H43" si="5">I43+J43+K43</f>
        <v>30</v>
      </c>
      <c r="I43" s="41"/>
      <c r="J43" s="42"/>
      <c r="K43" s="43">
        <v>30</v>
      </c>
      <c r="L43" s="39"/>
    </row>
    <row r="44" spans="1:15" ht="22.5" customHeight="1">
      <c r="A44" s="92" t="s">
        <v>51</v>
      </c>
      <c r="B44" s="93"/>
      <c r="C44" s="93"/>
      <c r="D44" s="93"/>
      <c r="E44" s="93"/>
      <c r="F44" s="93"/>
      <c r="G44" s="94"/>
      <c r="H44" s="34">
        <f>SUM(H41:H43)</f>
        <v>290</v>
      </c>
      <c r="I44" s="34">
        <f>SUM(I41:I43)</f>
        <v>0</v>
      </c>
      <c r="J44" s="34">
        <f>SUM(J41:J43)</f>
        <v>200</v>
      </c>
      <c r="K44" s="34">
        <f>SUM(K41:K43)</f>
        <v>90</v>
      </c>
      <c r="L44" s="35"/>
      <c r="N44" s="38"/>
      <c r="O44" s="38"/>
    </row>
    <row r="45" spans="1:15">
      <c r="A45" s="55"/>
      <c r="B45" s="55"/>
      <c r="C45" s="56"/>
      <c r="D45" s="55"/>
      <c r="E45" s="55"/>
      <c r="F45" s="55"/>
      <c r="G45" s="55"/>
      <c r="H45" s="31"/>
      <c r="I45" s="41"/>
      <c r="J45" s="41"/>
      <c r="K45" s="41"/>
      <c r="L45" s="39"/>
    </row>
    <row r="46" spans="1:15" ht="27" customHeight="1">
      <c r="A46" s="92" t="s">
        <v>52</v>
      </c>
      <c r="B46" s="93"/>
      <c r="C46" s="93"/>
      <c r="D46" s="93"/>
      <c r="E46" s="93"/>
      <c r="F46" s="93"/>
      <c r="G46" s="94"/>
      <c r="H46" s="34">
        <f>SUM(I46:K46)</f>
        <v>7698.32</v>
      </c>
      <c r="I46" s="34">
        <f t="shared" ref="I46" si="6">SUM(I26:I45)</f>
        <v>0</v>
      </c>
      <c r="J46" s="34">
        <v>4938.32</v>
      </c>
      <c r="K46" s="34">
        <v>2760</v>
      </c>
      <c r="L46" s="35"/>
    </row>
    <row r="47" spans="1:15">
      <c r="A47" s="55"/>
      <c r="B47" s="55"/>
      <c r="C47" s="56"/>
      <c r="D47" s="55"/>
      <c r="E47" s="55"/>
      <c r="F47" s="55"/>
      <c r="G47" s="55"/>
      <c r="H47" s="31"/>
      <c r="I47" s="41"/>
      <c r="J47" s="41"/>
      <c r="K47" s="41"/>
      <c r="L47" s="39"/>
    </row>
    <row r="48" spans="1:15" ht="26.25" customHeight="1">
      <c r="A48" s="92" t="s">
        <v>53</v>
      </c>
      <c r="B48" s="93"/>
      <c r="C48" s="93"/>
      <c r="D48" s="93"/>
      <c r="E48" s="93"/>
      <c r="F48" s="93"/>
      <c r="G48" s="94"/>
      <c r="H48" s="34">
        <f>H44+H46</f>
        <v>7988.32</v>
      </c>
      <c r="I48" s="34">
        <f t="shared" ref="I48:K48" si="7">I44+I46</f>
        <v>0</v>
      </c>
      <c r="J48" s="34">
        <f t="shared" si="7"/>
        <v>5138.32</v>
      </c>
      <c r="K48" s="34">
        <f t="shared" si="7"/>
        <v>2850</v>
      </c>
      <c r="L48" s="34"/>
    </row>
    <row r="49" spans="1:12">
      <c r="A49" s="39"/>
      <c r="B49" s="39"/>
      <c r="C49" s="40"/>
      <c r="D49" s="39"/>
      <c r="E49" s="39"/>
      <c r="F49" s="39"/>
      <c r="G49" s="39"/>
      <c r="H49" s="31"/>
      <c r="I49" s="41"/>
      <c r="J49" s="41"/>
      <c r="K49" s="41"/>
      <c r="L49" s="39"/>
    </row>
    <row r="50" spans="1:12" ht="38.25" customHeight="1">
      <c r="A50" s="92" t="s">
        <v>99</v>
      </c>
      <c r="B50" s="93"/>
      <c r="C50" s="93"/>
      <c r="D50" s="93"/>
      <c r="E50" s="93"/>
      <c r="F50" s="93"/>
      <c r="G50" s="95"/>
      <c r="H50" s="34">
        <f>H24+H38+H48</f>
        <v>26105.23</v>
      </c>
      <c r="I50" s="34">
        <f>I24+I38+I48</f>
        <v>500</v>
      </c>
      <c r="J50" s="34">
        <f>J24+J38+J48</f>
        <v>16230.23</v>
      </c>
      <c r="K50" s="34">
        <f>K24+K38+K48</f>
        <v>9375</v>
      </c>
      <c r="L50" s="35"/>
    </row>
  </sheetData>
  <mergeCells count="24">
    <mergeCell ref="A46:G46"/>
    <mergeCell ref="A48:G48"/>
    <mergeCell ref="A50:G50"/>
    <mergeCell ref="A26:L26"/>
    <mergeCell ref="A34:G34"/>
    <mergeCell ref="A36:G36"/>
    <mergeCell ref="A38:G38"/>
    <mergeCell ref="A40:L40"/>
    <mergeCell ref="A44:G44"/>
    <mergeCell ref="A2:L2"/>
    <mergeCell ref="A24:G24"/>
    <mergeCell ref="A4:A5"/>
    <mergeCell ref="B4:B5"/>
    <mergeCell ref="C4:C5"/>
    <mergeCell ref="D4:D5"/>
    <mergeCell ref="E4:E5"/>
    <mergeCell ref="F4:F5"/>
    <mergeCell ref="G4:G5"/>
    <mergeCell ref="I4:K4"/>
    <mergeCell ref="L4:L5"/>
    <mergeCell ref="A7:L7"/>
    <mergeCell ref="A20:G20"/>
    <mergeCell ref="A22:G22"/>
    <mergeCell ref="H4:H5"/>
  </mergeCells>
  <pageMargins left="0.17" right="0.17" top="0.17" bottom="0.17" header="0.17" footer="0.17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78"/>
  <sheetViews>
    <sheetView tabSelected="1" topLeftCell="B55" workbookViewId="0">
      <selection activeCell="D1" sqref="D1:D1048576"/>
    </sheetView>
  </sheetViews>
  <sheetFormatPr defaultColWidth="9.140625" defaultRowHeight="15"/>
  <cols>
    <col min="1" max="1" width="2.7109375" style="1" hidden="1" customWidth="1"/>
    <col min="2" max="2" width="20.5703125" style="18" customWidth="1"/>
    <col min="3" max="3" width="23.5703125" style="21" customWidth="1"/>
    <col min="4" max="4" width="20.42578125" style="1" customWidth="1"/>
    <col min="5" max="5" width="17.85546875" style="1" customWidth="1"/>
    <col min="6" max="6" width="13.85546875" style="1" customWidth="1"/>
    <col min="7" max="7" width="12.42578125" style="1" customWidth="1"/>
    <col min="8" max="8" width="11.42578125" style="1" customWidth="1"/>
    <col min="9" max="9" width="13.28515625" style="1" customWidth="1"/>
    <col min="10" max="10" width="12.5703125" style="1" customWidth="1"/>
    <col min="11" max="11" width="6.5703125" style="1" customWidth="1"/>
    <col min="12" max="12" width="13.42578125" style="1" customWidth="1"/>
    <col min="13" max="13" width="8.140625" style="1" customWidth="1"/>
    <col min="14" max="14" width="11.5703125" style="1" bestFit="1" customWidth="1"/>
    <col min="15" max="16384" width="9.140625" style="1"/>
  </cols>
  <sheetData>
    <row r="2" spans="1:13" ht="43.5" customHeight="1">
      <c r="A2" s="100" t="s">
        <v>145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4" spans="1:13" s="2" customFormat="1" ht="13.5" customHeight="1">
      <c r="A4" s="104" t="s">
        <v>0</v>
      </c>
      <c r="B4" s="104" t="s">
        <v>1</v>
      </c>
      <c r="C4" s="106" t="s">
        <v>2</v>
      </c>
      <c r="D4" s="104" t="s">
        <v>4</v>
      </c>
      <c r="E4" s="104" t="s">
        <v>5</v>
      </c>
      <c r="F4" s="104" t="s">
        <v>6</v>
      </c>
      <c r="G4" s="104" t="s">
        <v>7</v>
      </c>
      <c r="H4" s="104" t="s">
        <v>8</v>
      </c>
      <c r="I4" s="104"/>
      <c r="J4" s="104"/>
      <c r="K4" s="104"/>
      <c r="L4" s="104"/>
      <c r="M4" s="108" t="s">
        <v>9</v>
      </c>
    </row>
    <row r="5" spans="1:13" s="4" customFormat="1" ht="67.5">
      <c r="A5" s="105"/>
      <c r="B5" s="105"/>
      <c r="C5" s="107"/>
      <c r="D5" s="105"/>
      <c r="E5" s="105"/>
      <c r="F5" s="105"/>
      <c r="G5" s="105"/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  <c r="M5" s="109"/>
    </row>
    <row r="6" spans="1:13" s="7" customFormat="1">
      <c r="A6" s="5">
        <v>1</v>
      </c>
      <c r="B6" s="6">
        <v>2</v>
      </c>
      <c r="C6" s="6">
        <v>4</v>
      </c>
      <c r="D6" s="6">
        <v>6</v>
      </c>
      <c r="E6" s="5">
        <v>7</v>
      </c>
      <c r="F6" s="6">
        <v>8</v>
      </c>
      <c r="G6" s="5">
        <v>9</v>
      </c>
      <c r="H6" s="6">
        <v>10</v>
      </c>
      <c r="I6" s="5">
        <v>11</v>
      </c>
      <c r="J6" s="6">
        <v>12</v>
      </c>
      <c r="K6" s="5">
        <v>13</v>
      </c>
      <c r="L6" s="6">
        <v>14</v>
      </c>
      <c r="M6" s="5">
        <v>15</v>
      </c>
    </row>
    <row r="7" spans="1:13" ht="15.75">
      <c r="A7" s="110" t="s">
        <v>38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2"/>
    </row>
    <row r="8" spans="1:13" s="12" customFormat="1" ht="33.75" customHeight="1">
      <c r="A8" s="8"/>
      <c r="B8" s="9" t="s">
        <v>146</v>
      </c>
      <c r="C8" s="66" t="s">
        <v>100</v>
      </c>
      <c r="D8" s="8" t="s">
        <v>102</v>
      </c>
      <c r="E8" s="8" t="s">
        <v>17</v>
      </c>
      <c r="F8" s="8" t="s">
        <v>103</v>
      </c>
      <c r="G8" s="10">
        <f>H8+I8+J8+K8+L8</f>
        <v>365.6</v>
      </c>
      <c r="H8" s="10"/>
      <c r="I8" s="11"/>
      <c r="J8" s="11">
        <v>365.6</v>
      </c>
      <c r="K8" s="11"/>
      <c r="L8" s="11"/>
      <c r="M8" s="8"/>
    </row>
    <row r="9" spans="1:13" ht="33.75" customHeight="1">
      <c r="A9" s="13"/>
      <c r="B9" s="9" t="s">
        <v>154</v>
      </c>
      <c r="C9" s="66" t="s">
        <v>101</v>
      </c>
      <c r="D9" s="8" t="s">
        <v>102</v>
      </c>
      <c r="E9" s="8" t="s">
        <v>17</v>
      </c>
      <c r="F9" s="8" t="s">
        <v>103</v>
      </c>
      <c r="G9" s="10">
        <f t="shared" ref="G9:G14" si="0">H9+I9+J9+K9+L9</f>
        <v>365.6</v>
      </c>
      <c r="H9" s="10"/>
      <c r="I9" s="11"/>
      <c r="J9" s="11">
        <v>365.6</v>
      </c>
      <c r="K9" s="11"/>
      <c r="L9" s="11"/>
      <c r="M9" s="8"/>
    </row>
    <row r="10" spans="1:13" ht="33.75" customHeight="1">
      <c r="A10" s="8"/>
      <c r="B10" s="9" t="s">
        <v>147</v>
      </c>
      <c r="C10" s="67" t="s">
        <v>21</v>
      </c>
      <c r="D10" s="8" t="s">
        <v>107</v>
      </c>
      <c r="E10" s="8" t="s">
        <v>17</v>
      </c>
      <c r="F10" s="8" t="s">
        <v>108</v>
      </c>
      <c r="G10" s="10">
        <f t="shared" si="0"/>
        <v>4664.51</v>
      </c>
      <c r="H10" s="11">
        <v>2863.1</v>
      </c>
      <c r="I10" s="11">
        <v>923.12</v>
      </c>
      <c r="J10" s="11">
        <v>878.29</v>
      </c>
      <c r="K10" s="11"/>
      <c r="L10" s="11"/>
      <c r="M10" s="8"/>
    </row>
    <row r="11" spans="1:13" ht="33.75" customHeight="1">
      <c r="A11" s="13"/>
      <c r="B11" s="9" t="s">
        <v>146</v>
      </c>
      <c r="C11" s="67" t="s">
        <v>104</v>
      </c>
      <c r="D11" s="8" t="s">
        <v>109</v>
      </c>
      <c r="E11" s="8" t="s">
        <v>17</v>
      </c>
      <c r="F11" s="8" t="s">
        <v>108</v>
      </c>
      <c r="G11" s="10">
        <f t="shared" si="0"/>
        <v>1114.56</v>
      </c>
      <c r="H11" s="11">
        <v>959.8</v>
      </c>
      <c r="I11" s="11"/>
      <c r="J11" s="65">
        <v>154.76</v>
      </c>
      <c r="K11" s="11"/>
      <c r="L11" s="11"/>
      <c r="M11" s="8"/>
    </row>
    <row r="12" spans="1:13" ht="33.75" customHeight="1">
      <c r="A12" s="13"/>
      <c r="B12" s="9" t="s">
        <v>146</v>
      </c>
      <c r="C12" s="67" t="s">
        <v>104</v>
      </c>
      <c r="D12" s="8" t="s">
        <v>22</v>
      </c>
      <c r="E12" s="8" t="s">
        <v>17</v>
      </c>
      <c r="F12" s="8" t="s">
        <v>112</v>
      </c>
      <c r="G12" s="10">
        <f t="shared" si="0"/>
        <v>831.56</v>
      </c>
      <c r="H12" s="11">
        <v>676.8</v>
      </c>
      <c r="I12" s="11"/>
      <c r="J12" s="65">
        <v>154.76</v>
      </c>
      <c r="K12" s="11"/>
      <c r="L12" s="11"/>
      <c r="M12" s="8"/>
    </row>
    <row r="13" spans="1:13" ht="33.75" customHeight="1">
      <c r="A13" s="13"/>
      <c r="B13" s="9" t="s">
        <v>146</v>
      </c>
      <c r="C13" s="67" t="s">
        <v>105</v>
      </c>
      <c r="D13" s="8" t="s">
        <v>110</v>
      </c>
      <c r="E13" s="8" t="s">
        <v>17</v>
      </c>
      <c r="F13" s="8" t="s">
        <v>113</v>
      </c>
      <c r="G13" s="10">
        <f t="shared" si="0"/>
        <v>162.76</v>
      </c>
      <c r="H13" s="11"/>
      <c r="I13" s="11"/>
      <c r="J13" s="65">
        <v>162.76</v>
      </c>
      <c r="K13" s="11"/>
      <c r="L13" s="11"/>
      <c r="M13" s="8"/>
    </row>
    <row r="14" spans="1:13" ht="33.75" customHeight="1">
      <c r="A14" s="13"/>
      <c r="B14" s="9" t="s">
        <v>146</v>
      </c>
      <c r="C14" s="67" t="s">
        <v>106</v>
      </c>
      <c r="D14" s="8" t="s">
        <v>111</v>
      </c>
      <c r="E14" s="8" t="s">
        <v>17</v>
      </c>
      <c r="F14" s="8" t="s">
        <v>114</v>
      </c>
      <c r="G14" s="10">
        <f t="shared" si="0"/>
        <v>465.41</v>
      </c>
      <c r="H14" s="11"/>
      <c r="I14" s="11"/>
      <c r="J14" s="65">
        <v>465.41</v>
      </c>
      <c r="K14" s="11"/>
      <c r="L14" s="11"/>
      <c r="M14" s="8"/>
    </row>
    <row r="15" spans="1:13" ht="25.5" customHeight="1">
      <c r="A15" s="101" t="s">
        <v>115</v>
      </c>
      <c r="B15" s="102"/>
      <c r="C15" s="102"/>
      <c r="D15" s="102"/>
      <c r="E15" s="102"/>
      <c r="F15" s="103"/>
      <c r="G15" s="14">
        <f t="shared" ref="G15:L15" si="1">SUM(G8:G14)</f>
        <v>7970</v>
      </c>
      <c r="H15" s="14">
        <f t="shared" si="1"/>
        <v>4499.7</v>
      </c>
      <c r="I15" s="14">
        <f t="shared" si="1"/>
        <v>923.12</v>
      </c>
      <c r="J15" s="14">
        <f t="shared" si="1"/>
        <v>2547.1799999999998</v>
      </c>
      <c r="K15" s="14">
        <f t="shared" si="1"/>
        <v>0</v>
      </c>
      <c r="L15" s="14">
        <f t="shared" si="1"/>
        <v>0</v>
      </c>
      <c r="M15" s="15"/>
    </row>
    <row r="16" spans="1:13">
      <c r="A16" s="71"/>
      <c r="B16" s="68"/>
      <c r="C16" s="68"/>
      <c r="D16" s="68"/>
      <c r="E16" s="68"/>
      <c r="F16" s="68"/>
      <c r="G16" s="69"/>
      <c r="H16" s="69"/>
      <c r="I16" s="69"/>
      <c r="J16" s="69"/>
      <c r="K16" s="69"/>
      <c r="L16" s="69"/>
      <c r="M16" s="70"/>
    </row>
    <row r="17" spans="1:13" ht="25.5" customHeight="1">
      <c r="A17" s="97" t="s">
        <v>46</v>
      </c>
      <c r="B17" s="98"/>
      <c r="C17" s="98"/>
      <c r="D17" s="98"/>
      <c r="E17" s="98"/>
      <c r="F17" s="99"/>
      <c r="G17" s="14">
        <f>H17+I17+J17+K17+L17+M17</f>
        <v>1402.02</v>
      </c>
      <c r="H17" s="14"/>
      <c r="I17" s="14"/>
      <c r="J17" s="14">
        <v>1402.02</v>
      </c>
      <c r="K17" s="14"/>
      <c r="L17" s="14"/>
      <c r="M17" s="15"/>
    </row>
    <row r="18" spans="1:13">
      <c r="A18" s="71"/>
      <c r="B18" s="68"/>
      <c r="C18" s="68"/>
      <c r="D18" s="68"/>
      <c r="E18" s="68"/>
      <c r="F18" s="68"/>
      <c r="G18" s="69"/>
      <c r="H18" s="69"/>
      <c r="I18" s="69"/>
      <c r="J18" s="69"/>
      <c r="K18" s="69"/>
      <c r="L18" s="69"/>
      <c r="M18" s="70"/>
    </row>
    <row r="19" spans="1:13" ht="25.5" customHeight="1">
      <c r="A19" s="97" t="s">
        <v>47</v>
      </c>
      <c r="B19" s="98"/>
      <c r="C19" s="98"/>
      <c r="D19" s="98"/>
      <c r="E19" s="98"/>
      <c r="F19" s="99"/>
      <c r="G19" s="14">
        <f>G15+G17</f>
        <v>9372.02</v>
      </c>
      <c r="H19" s="14">
        <f t="shared" ref="H19:M19" si="2">H15+H17</f>
        <v>4499.7</v>
      </c>
      <c r="I19" s="14">
        <f t="shared" si="2"/>
        <v>923.12</v>
      </c>
      <c r="J19" s="14">
        <f t="shared" si="2"/>
        <v>3949.2</v>
      </c>
      <c r="K19" s="14">
        <f t="shared" si="2"/>
        <v>0</v>
      </c>
      <c r="L19" s="14">
        <f t="shared" si="2"/>
        <v>0</v>
      </c>
      <c r="M19" s="14">
        <f t="shared" si="2"/>
        <v>0</v>
      </c>
    </row>
    <row r="20" spans="1:13" ht="30.75" customHeight="1">
      <c r="A20" s="110" t="s">
        <v>39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2"/>
    </row>
    <row r="21" spans="1:13" ht="30.75" customHeight="1">
      <c r="A21" s="8"/>
      <c r="B21" s="9" t="s">
        <v>148</v>
      </c>
      <c r="C21" s="72" t="s">
        <v>105</v>
      </c>
      <c r="D21" s="8" t="s">
        <v>16</v>
      </c>
      <c r="E21" s="8" t="s">
        <v>17</v>
      </c>
      <c r="F21" s="16" t="s">
        <v>119</v>
      </c>
      <c r="G21" s="74">
        <f t="shared" ref="G21" si="3">H21+I21+J21+K21+L21</f>
        <v>139.37</v>
      </c>
      <c r="H21" s="75"/>
      <c r="I21" s="17"/>
      <c r="J21" s="75">
        <v>139.37</v>
      </c>
      <c r="K21" s="11"/>
      <c r="L21" s="11"/>
      <c r="M21" s="8"/>
    </row>
    <row r="22" spans="1:13" ht="30.75" customHeight="1">
      <c r="A22" s="8"/>
      <c r="B22" s="9" t="s">
        <v>18</v>
      </c>
      <c r="C22" s="72" t="s">
        <v>19</v>
      </c>
      <c r="D22" s="8" t="s">
        <v>20</v>
      </c>
      <c r="E22" s="8" t="s">
        <v>17</v>
      </c>
      <c r="F22" s="16">
        <v>8.02</v>
      </c>
      <c r="G22" s="74">
        <f>H22+I22+J22+K22+L22</f>
        <v>143.03</v>
      </c>
      <c r="H22" s="75"/>
      <c r="I22" s="17"/>
      <c r="J22" s="75">
        <v>143.03</v>
      </c>
      <c r="K22" s="11"/>
      <c r="L22" s="11"/>
      <c r="M22" s="8"/>
    </row>
    <row r="23" spans="1:13" ht="30.75" customHeight="1">
      <c r="A23" s="8"/>
      <c r="B23" s="9" t="s">
        <v>148</v>
      </c>
      <c r="C23" s="73" t="s">
        <v>116</v>
      </c>
      <c r="D23" s="8" t="s">
        <v>120</v>
      </c>
      <c r="E23" s="8" t="s">
        <v>17</v>
      </c>
      <c r="F23" s="16" t="s">
        <v>124</v>
      </c>
      <c r="G23" s="74">
        <f t="shared" ref="G23:G30" si="4">H23+I23+J23+K23+L23</f>
        <v>3252.75</v>
      </c>
      <c r="H23" s="75">
        <v>1690.9</v>
      </c>
      <c r="I23" s="75">
        <v>1105.73</v>
      </c>
      <c r="J23" s="75">
        <v>456.12</v>
      </c>
      <c r="K23" s="11"/>
      <c r="L23" s="75"/>
      <c r="M23" s="8"/>
    </row>
    <row r="24" spans="1:13" ht="30.75" customHeight="1">
      <c r="A24" s="8"/>
      <c r="B24" s="9" t="s">
        <v>147</v>
      </c>
      <c r="C24" s="72" t="s">
        <v>21</v>
      </c>
      <c r="D24" s="8" t="s">
        <v>121</v>
      </c>
      <c r="E24" s="8" t="s">
        <v>17</v>
      </c>
      <c r="F24" s="16" t="s">
        <v>125</v>
      </c>
      <c r="G24" s="74">
        <f t="shared" si="4"/>
        <v>9786.69</v>
      </c>
      <c r="H24" s="75">
        <v>3467</v>
      </c>
      <c r="I24" s="75">
        <f>4119.09+359.01</f>
        <v>4478.1000000000004</v>
      </c>
      <c r="J24" s="75">
        <v>1841.59</v>
      </c>
      <c r="K24" s="11"/>
      <c r="L24" s="75"/>
      <c r="M24" s="8"/>
    </row>
    <row r="25" spans="1:13" ht="30.75" customHeight="1">
      <c r="A25" s="8"/>
      <c r="B25" s="9" t="s">
        <v>18</v>
      </c>
      <c r="C25" s="72" t="s">
        <v>19</v>
      </c>
      <c r="D25" s="8" t="s">
        <v>121</v>
      </c>
      <c r="E25" s="8" t="s">
        <v>17</v>
      </c>
      <c r="F25" s="16" t="s">
        <v>125</v>
      </c>
      <c r="G25" s="74">
        <f t="shared" si="4"/>
        <v>22214.18</v>
      </c>
      <c r="H25" s="75">
        <v>3467</v>
      </c>
      <c r="I25" s="75">
        <f>1495.24+3374.55+359.01</f>
        <v>5228.8</v>
      </c>
      <c r="J25" s="75">
        <v>1949.92</v>
      </c>
      <c r="K25" s="11"/>
      <c r="L25" s="75">
        <f>5444.28+5387.29+736.89</f>
        <v>11568.46</v>
      </c>
      <c r="M25" s="8"/>
    </row>
    <row r="26" spans="1:13" ht="30.75" customHeight="1">
      <c r="A26" s="8"/>
      <c r="B26" s="9" t="s">
        <v>149</v>
      </c>
      <c r="C26" s="72" t="s">
        <v>23</v>
      </c>
      <c r="D26" s="8" t="s">
        <v>122</v>
      </c>
      <c r="E26" s="8" t="s">
        <v>17</v>
      </c>
      <c r="F26" s="16" t="s">
        <v>126</v>
      </c>
      <c r="G26" s="74">
        <f t="shared" si="4"/>
        <v>3429.0699999999997</v>
      </c>
      <c r="H26" s="75">
        <v>999.8</v>
      </c>
      <c r="I26" s="75">
        <v>1944.61</v>
      </c>
      <c r="J26" s="75">
        <v>484.66</v>
      </c>
      <c r="K26" s="75"/>
      <c r="L26" s="75"/>
      <c r="M26" s="8"/>
    </row>
    <row r="27" spans="1:13" ht="30.75" customHeight="1">
      <c r="A27" s="8"/>
      <c r="B27" s="9" t="s">
        <v>150</v>
      </c>
      <c r="C27" s="72" t="s">
        <v>21</v>
      </c>
      <c r="D27" s="8" t="s">
        <v>123</v>
      </c>
      <c r="E27" s="8" t="s">
        <v>17</v>
      </c>
      <c r="F27" s="16" t="s">
        <v>127</v>
      </c>
      <c r="G27" s="74">
        <f t="shared" si="4"/>
        <v>315.33</v>
      </c>
      <c r="H27" s="75"/>
      <c r="I27" s="75"/>
      <c r="J27" s="75">
        <v>315.33</v>
      </c>
      <c r="K27" s="75"/>
      <c r="L27" s="75"/>
      <c r="M27" s="8"/>
    </row>
    <row r="28" spans="1:13" ht="30.75" customHeight="1">
      <c r="A28" s="8"/>
      <c r="B28" s="9" t="s">
        <v>18</v>
      </c>
      <c r="C28" s="72" t="s">
        <v>19</v>
      </c>
      <c r="D28" s="8" t="s">
        <v>123</v>
      </c>
      <c r="E28" s="8" t="s">
        <v>17</v>
      </c>
      <c r="F28" s="16" t="s">
        <v>127</v>
      </c>
      <c r="G28" s="74">
        <f t="shared" si="4"/>
        <v>333.87</v>
      </c>
      <c r="H28" s="75"/>
      <c r="I28" s="75"/>
      <c r="J28" s="75">
        <v>333.87</v>
      </c>
      <c r="K28" s="75"/>
      <c r="L28" s="75"/>
      <c r="M28" s="8"/>
    </row>
    <row r="29" spans="1:13" ht="30.75" customHeight="1">
      <c r="A29" s="8"/>
      <c r="B29" s="9" t="s">
        <v>149</v>
      </c>
      <c r="C29" s="72" t="s">
        <v>117</v>
      </c>
      <c r="D29" s="8" t="s">
        <v>25</v>
      </c>
      <c r="E29" s="8" t="s">
        <v>17</v>
      </c>
      <c r="F29" s="16" t="s">
        <v>128</v>
      </c>
      <c r="G29" s="74">
        <f t="shared" si="4"/>
        <v>8972.82</v>
      </c>
      <c r="H29" s="75">
        <v>4827.8999999999996</v>
      </c>
      <c r="I29" s="75">
        <v>2869.56</v>
      </c>
      <c r="J29" s="75">
        <v>1275.3599999999999</v>
      </c>
      <c r="K29" s="75"/>
      <c r="L29" s="75"/>
      <c r="M29" s="8"/>
    </row>
    <row r="30" spans="1:13" ht="30.75" customHeight="1">
      <c r="A30" s="8"/>
      <c r="B30" s="9" t="s">
        <v>150</v>
      </c>
      <c r="C30" s="72" t="s">
        <v>21</v>
      </c>
      <c r="D30" s="8" t="s">
        <v>25</v>
      </c>
      <c r="E30" s="8" t="s">
        <v>17</v>
      </c>
      <c r="F30" s="16" t="s">
        <v>128</v>
      </c>
      <c r="G30" s="74">
        <f t="shared" si="4"/>
        <v>12246.46</v>
      </c>
      <c r="H30" s="75">
        <v>4827.8999999999996</v>
      </c>
      <c r="I30" s="75">
        <v>5250.45</v>
      </c>
      <c r="J30" s="75">
        <v>2168.11</v>
      </c>
      <c r="K30" s="75"/>
      <c r="L30" s="75"/>
      <c r="M30" s="8"/>
    </row>
    <row r="31" spans="1:13" ht="30.75" customHeight="1">
      <c r="A31" s="97" t="s">
        <v>118</v>
      </c>
      <c r="B31" s="98"/>
      <c r="C31" s="98"/>
      <c r="D31" s="98"/>
      <c r="E31" s="98"/>
      <c r="F31" s="99"/>
      <c r="G31" s="14">
        <f t="shared" ref="G31:L31" si="5">SUM(G21:G30)</f>
        <v>60833.570000000007</v>
      </c>
      <c r="H31" s="14">
        <f t="shared" si="5"/>
        <v>19280.5</v>
      </c>
      <c r="I31" s="14">
        <f t="shared" si="5"/>
        <v>20877.25</v>
      </c>
      <c r="J31" s="14">
        <f t="shared" si="5"/>
        <v>9107.3599999999988</v>
      </c>
      <c r="K31" s="14">
        <f t="shared" si="5"/>
        <v>0</v>
      </c>
      <c r="L31" s="14">
        <f t="shared" si="5"/>
        <v>11568.46</v>
      </c>
      <c r="M31" s="15"/>
    </row>
    <row r="32" spans="1:13">
      <c r="A32" s="81"/>
      <c r="B32" s="81"/>
      <c r="C32" s="81"/>
      <c r="D32" s="81"/>
      <c r="E32" s="81"/>
      <c r="F32" s="81"/>
    </row>
    <row r="33" spans="1:13" ht="24.75" customHeight="1">
      <c r="A33" s="97" t="s">
        <v>49</v>
      </c>
      <c r="B33" s="98"/>
      <c r="C33" s="98"/>
      <c r="D33" s="98"/>
      <c r="E33" s="98"/>
      <c r="F33" s="99"/>
      <c r="G33" s="14">
        <f>H33+I33+J33+K33+L33+M33</f>
        <v>46773.17</v>
      </c>
      <c r="H33" s="14">
        <v>27375.7</v>
      </c>
      <c r="I33" s="14">
        <v>5101.3599999999997</v>
      </c>
      <c r="J33" s="14">
        <v>14296.11</v>
      </c>
      <c r="K33" s="14">
        <v>0</v>
      </c>
      <c r="L33" s="14">
        <v>0</v>
      </c>
      <c r="M33" s="15"/>
    </row>
    <row r="34" spans="1:13">
      <c r="A34" s="71"/>
      <c r="B34" s="68"/>
      <c r="C34" s="68"/>
      <c r="D34" s="68"/>
      <c r="E34" s="68"/>
      <c r="F34" s="68"/>
      <c r="G34" s="69"/>
      <c r="H34" s="69"/>
      <c r="I34" s="69"/>
      <c r="J34" s="69"/>
      <c r="K34" s="69"/>
      <c r="L34" s="69"/>
      <c r="M34" s="70"/>
    </row>
    <row r="35" spans="1:13" ht="26.25" customHeight="1">
      <c r="A35" s="97" t="s">
        <v>50</v>
      </c>
      <c r="B35" s="98"/>
      <c r="C35" s="98"/>
      <c r="D35" s="98"/>
      <c r="E35" s="98"/>
      <c r="F35" s="99"/>
      <c r="G35" s="14">
        <f>G31+G33</f>
        <v>107606.74</v>
      </c>
      <c r="H35" s="14">
        <f t="shared" ref="H35:L35" si="6">H31+H33</f>
        <v>46656.2</v>
      </c>
      <c r="I35" s="14">
        <f t="shared" si="6"/>
        <v>25978.61</v>
      </c>
      <c r="J35" s="14">
        <f t="shared" si="6"/>
        <v>23403.47</v>
      </c>
      <c r="K35" s="14">
        <f t="shared" si="6"/>
        <v>0</v>
      </c>
      <c r="L35" s="14">
        <f t="shared" si="6"/>
        <v>11568.46</v>
      </c>
      <c r="M35" s="14"/>
    </row>
    <row r="36" spans="1:13">
      <c r="C36" s="1"/>
    </row>
    <row r="37" spans="1:13" ht="25.5" customHeight="1">
      <c r="A37" s="110" t="s">
        <v>40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2"/>
    </row>
    <row r="38" spans="1:13" ht="29.25" customHeight="1">
      <c r="A38" s="8"/>
      <c r="B38" s="19" t="s">
        <v>18</v>
      </c>
      <c r="C38" s="76" t="s">
        <v>19</v>
      </c>
      <c r="D38" s="20" t="s">
        <v>135</v>
      </c>
      <c r="E38" s="8" t="s">
        <v>17</v>
      </c>
      <c r="F38" s="8" t="s">
        <v>140</v>
      </c>
      <c r="G38" s="77">
        <f t="shared" ref="G38:G44" si="7">H38+I38+J38+K38+L38</f>
        <v>441.39</v>
      </c>
      <c r="H38" s="78"/>
      <c r="I38" s="78"/>
      <c r="J38" s="80">
        <v>441.39</v>
      </c>
      <c r="K38" s="78"/>
      <c r="L38" s="78"/>
      <c r="M38" s="79"/>
    </row>
    <row r="39" spans="1:13" ht="29.25" customHeight="1">
      <c r="A39" s="8"/>
      <c r="B39" s="19" t="s">
        <v>151</v>
      </c>
      <c r="C39" s="76" t="s">
        <v>24</v>
      </c>
      <c r="D39" s="8" t="s">
        <v>135</v>
      </c>
      <c r="E39" s="8" t="s">
        <v>17</v>
      </c>
      <c r="F39" s="8" t="s">
        <v>140</v>
      </c>
      <c r="G39" s="77">
        <f t="shared" si="7"/>
        <v>3512.66</v>
      </c>
      <c r="H39" s="78">
        <v>1771.9</v>
      </c>
      <c r="I39" s="78">
        <v>1332.06</v>
      </c>
      <c r="J39" s="80">
        <v>408.7</v>
      </c>
      <c r="K39" s="78"/>
      <c r="L39" s="78"/>
      <c r="M39" s="79"/>
    </row>
    <row r="40" spans="1:13" ht="29.25" customHeight="1">
      <c r="A40" s="8"/>
      <c r="B40" s="19" t="s">
        <v>152</v>
      </c>
      <c r="C40" s="76" t="s">
        <v>131</v>
      </c>
      <c r="D40" s="8" t="s">
        <v>136</v>
      </c>
      <c r="E40" s="8" t="s">
        <v>17</v>
      </c>
      <c r="F40" s="8" t="s">
        <v>141</v>
      </c>
      <c r="G40" s="77">
        <f t="shared" si="7"/>
        <v>769.22</v>
      </c>
      <c r="H40" s="78"/>
      <c r="I40" s="78"/>
      <c r="J40" s="80">
        <v>769.22</v>
      </c>
      <c r="K40" s="78"/>
      <c r="L40" s="78"/>
      <c r="M40" s="79"/>
    </row>
    <row r="41" spans="1:13" ht="29.25" customHeight="1">
      <c r="A41" s="8"/>
      <c r="B41" s="19" t="s">
        <v>152</v>
      </c>
      <c r="C41" s="76" t="s">
        <v>132</v>
      </c>
      <c r="D41" s="8" t="s">
        <v>137</v>
      </c>
      <c r="E41" s="8" t="s">
        <v>17</v>
      </c>
      <c r="F41" s="8" t="s">
        <v>142</v>
      </c>
      <c r="G41" s="77">
        <f t="shared" si="7"/>
        <v>1145.46</v>
      </c>
      <c r="H41" s="78">
        <v>905.1</v>
      </c>
      <c r="I41" s="78"/>
      <c r="J41" s="80">
        <v>240.36</v>
      </c>
      <c r="K41" s="78"/>
      <c r="L41" s="78"/>
      <c r="M41" s="79"/>
    </row>
    <row r="42" spans="1:13" ht="29.25" customHeight="1">
      <c r="A42" s="8"/>
      <c r="B42" s="19" t="s">
        <v>149</v>
      </c>
      <c r="C42" s="76" t="s">
        <v>23</v>
      </c>
      <c r="D42" s="8" t="s">
        <v>138</v>
      </c>
      <c r="E42" s="8" t="s">
        <v>17</v>
      </c>
      <c r="F42" s="8" t="s">
        <v>142</v>
      </c>
      <c r="G42" s="77">
        <f t="shared" si="7"/>
        <v>9508.77</v>
      </c>
      <c r="H42" s="78">
        <v>4407.3</v>
      </c>
      <c r="I42" s="78">
        <v>4029.6</v>
      </c>
      <c r="J42" s="80">
        <v>1071.8699999999999</v>
      </c>
      <c r="K42" s="78"/>
      <c r="L42" s="78"/>
      <c r="M42" s="79"/>
    </row>
    <row r="43" spans="1:13" ht="29.25" customHeight="1">
      <c r="A43" s="8"/>
      <c r="B43" s="19" t="s">
        <v>153</v>
      </c>
      <c r="C43" s="76" t="s">
        <v>133</v>
      </c>
      <c r="D43" s="8" t="s">
        <v>123</v>
      </c>
      <c r="E43" s="8" t="s">
        <v>17</v>
      </c>
      <c r="F43" s="8" t="s">
        <v>143</v>
      </c>
      <c r="G43" s="77">
        <f t="shared" si="7"/>
        <v>375.1</v>
      </c>
      <c r="H43" s="78"/>
      <c r="I43" s="78"/>
      <c r="J43" s="80">
        <v>375.1</v>
      </c>
      <c r="K43" s="78"/>
      <c r="L43" s="78"/>
      <c r="M43" s="79"/>
    </row>
    <row r="44" spans="1:13" ht="29.25" customHeight="1">
      <c r="A44" s="8"/>
      <c r="B44" s="19" t="s">
        <v>149</v>
      </c>
      <c r="C44" s="76" t="s">
        <v>134</v>
      </c>
      <c r="D44" s="8" t="s">
        <v>139</v>
      </c>
      <c r="E44" s="8" t="s">
        <v>17</v>
      </c>
      <c r="F44" s="8" t="s">
        <v>144</v>
      </c>
      <c r="G44" s="77">
        <f t="shared" si="7"/>
        <v>533.99</v>
      </c>
      <c r="H44" s="78"/>
      <c r="I44" s="78"/>
      <c r="J44" s="80">
        <v>533.99</v>
      </c>
      <c r="K44" s="78"/>
      <c r="L44" s="78"/>
      <c r="M44" s="79"/>
    </row>
    <row r="45" spans="1:13" ht="32.25" customHeight="1">
      <c r="A45" s="101" t="s">
        <v>129</v>
      </c>
      <c r="B45" s="102"/>
      <c r="C45" s="102"/>
      <c r="D45" s="102"/>
      <c r="E45" s="102"/>
      <c r="F45" s="103"/>
      <c r="G45" s="14">
        <f t="shared" ref="G45:L45" si="8">SUM(G38:G44)</f>
        <v>16286.59</v>
      </c>
      <c r="H45" s="14">
        <f t="shared" si="8"/>
        <v>7084.3</v>
      </c>
      <c r="I45" s="14">
        <f t="shared" si="8"/>
        <v>5361.66</v>
      </c>
      <c r="J45" s="14">
        <f t="shared" si="8"/>
        <v>3840.63</v>
      </c>
      <c r="K45" s="14">
        <f t="shared" si="8"/>
        <v>0</v>
      </c>
      <c r="L45" s="14">
        <f t="shared" si="8"/>
        <v>0</v>
      </c>
      <c r="M45" s="15"/>
    </row>
    <row r="46" spans="1:13">
      <c r="A46" s="81"/>
      <c r="B46" s="81"/>
      <c r="C46" s="82"/>
      <c r="D46" s="81"/>
      <c r="E46" s="81"/>
      <c r="F46" s="81"/>
    </row>
    <row r="47" spans="1:13" ht="24.75" customHeight="1">
      <c r="A47" s="97" t="s">
        <v>130</v>
      </c>
      <c r="B47" s="98"/>
      <c r="C47" s="98"/>
      <c r="D47" s="98"/>
      <c r="E47" s="98"/>
      <c r="F47" s="99"/>
      <c r="G47" s="14">
        <f>H47+I47+J47+K47+L47+M47</f>
        <v>4152.4400000000005</v>
      </c>
      <c r="H47" s="14">
        <v>2028</v>
      </c>
      <c r="I47" s="14">
        <v>0</v>
      </c>
      <c r="J47" s="14">
        <v>2124.44</v>
      </c>
      <c r="K47" s="14">
        <v>0</v>
      </c>
      <c r="L47" s="14">
        <v>0</v>
      </c>
      <c r="M47" s="15"/>
    </row>
    <row r="48" spans="1:13">
      <c r="A48" s="71"/>
      <c r="B48" s="68"/>
      <c r="C48" s="68"/>
      <c r="D48" s="68"/>
      <c r="E48" s="68"/>
      <c r="F48" s="68"/>
      <c r="G48" s="69"/>
      <c r="H48" s="69"/>
      <c r="I48" s="69"/>
      <c r="J48" s="69"/>
      <c r="K48" s="69"/>
      <c r="L48" s="69"/>
      <c r="M48" s="70"/>
    </row>
    <row r="49" spans="1:14" ht="26.25" customHeight="1">
      <c r="A49" s="97" t="s">
        <v>41</v>
      </c>
      <c r="B49" s="98"/>
      <c r="C49" s="98"/>
      <c r="D49" s="98"/>
      <c r="E49" s="98"/>
      <c r="F49" s="99"/>
      <c r="G49" s="14">
        <f>G45+G47</f>
        <v>20439.03</v>
      </c>
      <c r="H49" s="14">
        <f t="shared" ref="H49:L49" si="9">H45+H47</f>
        <v>9112.2999999999993</v>
      </c>
      <c r="I49" s="14">
        <f t="shared" si="9"/>
        <v>5361.66</v>
      </c>
      <c r="J49" s="14">
        <f t="shared" si="9"/>
        <v>5965.07</v>
      </c>
      <c r="K49" s="14">
        <f t="shared" si="9"/>
        <v>0</v>
      </c>
      <c r="L49" s="14">
        <f t="shared" si="9"/>
        <v>0</v>
      </c>
      <c r="M49" s="14"/>
    </row>
    <row r="52" spans="1:14" ht="26.25" customHeight="1">
      <c r="A52" s="97" t="s">
        <v>42</v>
      </c>
      <c r="B52" s="98"/>
      <c r="C52" s="98"/>
      <c r="D52" s="98"/>
      <c r="E52" s="98"/>
      <c r="F52" s="99"/>
      <c r="G52" s="14">
        <f t="shared" ref="G52:L52" si="10">G15+G31+G45</f>
        <v>85090.16</v>
      </c>
      <c r="H52" s="14">
        <f t="shared" si="10"/>
        <v>30864.5</v>
      </c>
      <c r="I52" s="14">
        <f t="shared" si="10"/>
        <v>27162.03</v>
      </c>
      <c r="J52" s="14">
        <f t="shared" si="10"/>
        <v>15495.169999999998</v>
      </c>
      <c r="K52" s="14">
        <f t="shared" si="10"/>
        <v>0</v>
      </c>
      <c r="L52" s="14">
        <f t="shared" si="10"/>
        <v>11568.46</v>
      </c>
      <c r="M52" s="15"/>
    </row>
    <row r="53" spans="1:14">
      <c r="A53" s="81"/>
      <c r="B53" s="81"/>
      <c r="C53" s="82"/>
      <c r="D53" s="81"/>
      <c r="E53" s="81"/>
      <c r="F53" s="81"/>
    </row>
    <row r="54" spans="1:14" ht="24" customHeight="1">
      <c r="A54" s="97" t="s">
        <v>43</v>
      </c>
      <c r="B54" s="98"/>
      <c r="C54" s="98"/>
      <c r="D54" s="98"/>
      <c r="E54" s="98"/>
      <c r="F54" s="99"/>
      <c r="G54" s="14">
        <f>G17+G33+G47</f>
        <v>52327.63</v>
      </c>
      <c r="H54" s="14">
        <f t="shared" ref="H54:L54" si="11">H17+H33+H47</f>
        <v>29403.7</v>
      </c>
      <c r="I54" s="14">
        <f t="shared" si="11"/>
        <v>5101.3599999999997</v>
      </c>
      <c r="J54" s="14">
        <f t="shared" si="11"/>
        <v>17822.57</v>
      </c>
      <c r="K54" s="14">
        <f t="shared" si="11"/>
        <v>0</v>
      </c>
      <c r="L54" s="14">
        <f t="shared" si="11"/>
        <v>0</v>
      </c>
      <c r="M54" s="15"/>
    </row>
    <row r="55" spans="1:14">
      <c r="A55" s="81"/>
      <c r="B55" s="81"/>
      <c r="C55" s="82"/>
      <c r="D55" s="81"/>
      <c r="E55" s="81"/>
      <c r="F55" s="81"/>
    </row>
    <row r="56" spans="1:14" ht="33.75" customHeight="1">
      <c r="A56" s="97" t="s">
        <v>44</v>
      </c>
      <c r="B56" s="98"/>
      <c r="C56" s="98"/>
      <c r="D56" s="98"/>
      <c r="E56" s="98"/>
      <c r="F56" s="99"/>
      <c r="G56" s="14">
        <f>G52+G54</f>
        <v>137417.79</v>
      </c>
      <c r="H56" s="14">
        <f>H52+H54</f>
        <v>60268.2</v>
      </c>
      <c r="I56" s="14">
        <f t="shared" ref="I56:L56" si="12">I52+I54</f>
        <v>32263.39</v>
      </c>
      <c r="J56" s="14">
        <f t="shared" si="12"/>
        <v>33317.74</v>
      </c>
      <c r="K56" s="14">
        <f t="shared" si="12"/>
        <v>0</v>
      </c>
      <c r="L56" s="14">
        <f t="shared" si="12"/>
        <v>11568.46</v>
      </c>
      <c r="M56" s="15"/>
    </row>
    <row r="61" spans="1:14">
      <c r="G61" s="22"/>
      <c r="K61" s="22"/>
      <c r="L61" s="22"/>
      <c r="M61" s="22"/>
      <c r="N61" s="22"/>
    </row>
    <row r="62" spans="1:14">
      <c r="D62" s="22"/>
      <c r="E62" s="22"/>
      <c r="F62" s="22"/>
      <c r="G62" s="22"/>
      <c r="K62" s="22"/>
      <c r="L62" s="22"/>
      <c r="M62" s="22"/>
      <c r="N62" s="22"/>
    </row>
    <row r="63" spans="1:14">
      <c r="D63" s="22"/>
      <c r="E63" s="22"/>
      <c r="F63" s="22"/>
      <c r="G63" s="22"/>
      <c r="K63" s="22"/>
      <c r="L63" s="22"/>
      <c r="M63" s="22"/>
      <c r="N63" s="22"/>
    </row>
    <row r="64" spans="1:14">
      <c r="D64" s="22"/>
      <c r="E64" s="22"/>
      <c r="F64" s="22"/>
      <c r="G64" s="22"/>
      <c r="K64" s="22"/>
      <c r="L64" s="22"/>
      <c r="M64" s="22"/>
      <c r="N64" s="22"/>
    </row>
    <row r="65" spans="4:14">
      <c r="D65" s="22"/>
      <c r="E65" s="22"/>
      <c r="F65" s="22"/>
      <c r="G65" s="22"/>
      <c r="K65" s="22"/>
      <c r="L65" s="22"/>
      <c r="M65" s="22"/>
      <c r="N65" s="22"/>
    </row>
    <row r="66" spans="4:14">
      <c r="D66" s="22"/>
      <c r="E66" s="22"/>
      <c r="F66" s="22"/>
      <c r="G66" s="22"/>
      <c r="K66" s="22"/>
      <c r="L66" s="22"/>
      <c r="M66" s="22"/>
      <c r="N66" s="22"/>
    </row>
    <row r="67" spans="4:14">
      <c r="D67" s="22"/>
      <c r="E67" s="22"/>
      <c r="F67" s="22"/>
      <c r="G67" s="22"/>
      <c r="K67" s="22"/>
      <c r="L67" s="22"/>
      <c r="M67" s="22"/>
      <c r="N67" s="22"/>
    </row>
    <row r="68" spans="4:14">
      <c r="D68" s="22"/>
      <c r="E68" s="22"/>
      <c r="F68" s="22"/>
      <c r="G68" s="22"/>
      <c r="K68" s="22"/>
      <c r="L68" s="22"/>
      <c r="M68" s="22"/>
      <c r="N68" s="22"/>
    </row>
    <row r="69" spans="4:14">
      <c r="D69" s="22"/>
      <c r="E69" s="22"/>
      <c r="F69" s="22"/>
      <c r="G69" s="22"/>
      <c r="K69" s="22"/>
      <c r="L69" s="22"/>
      <c r="M69" s="22"/>
      <c r="N69" s="22"/>
    </row>
    <row r="70" spans="4:14"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</row>
    <row r="71" spans="4:14">
      <c r="F71" s="22"/>
      <c r="G71" s="22"/>
      <c r="H71" s="22"/>
      <c r="I71" s="22"/>
      <c r="J71" s="22"/>
      <c r="K71" s="22"/>
      <c r="L71" s="22"/>
      <c r="M71" s="22"/>
      <c r="N71" s="22"/>
    </row>
    <row r="72" spans="4:14">
      <c r="F72" s="22"/>
      <c r="G72" s="22"/>
      <c r="H72" s="22"/>
      <c r="I72" s="22"/>
      <c r="J72" s="22"/>
      <c r="K72" s="22"/>
      <c r="L72" s="22"/>
      <c r="M72" s="22"/>
      <c r="N72" s="22"/>
    </row>
    <row r="73" spans="4:14">
      <c r="F73" s="22"/>
      <c r="G73" s="22"/>
      <c r="H73" s="22"/>
      <c r="I73" s="22"/>
      <c r="J73" s="22"/>
      <c r="K73" s="22"/>
      <c r="L73" s="22"/>
      <c r="M73" s="22"/>
      <c r="N73" s="22"/>
    </row>
    <row r="74" spans="4:14">
      <c r="F74" s="22"/>
      <c r="G74" s="22"/>
      <c r="H74" s="22"/>
      <c r="I74" s="22"/>
      <c r="J74" s="22"/>
      <c r="K74" s="22"/>
      <c r="L74" s="22"/>
      <c r="M74" s="22"/>
      <c r="N74" s="22"/>
    </row>
    <row r="75" spans="4:14">
      <c r="F75" s="22"/>
      <c r="G75" s="22"/>
      <c r="H75" s="22"/>
      <c r="I75" s="22"/>
      <c r="J75" s="22"/>
      <c r="K75" s="22"/>
      <c r="L75" s="22"/>
      <c r="M75" s="22"/>
      <c r="N75" s="22"/>
    </row>
    <row r="76" spans="4:14">
      <c r="F76" s="22"/>
      <c r="G76" s="22"/>
      <c r="H76" s="22"/>
      <c r="I76" s="22"/>
      <c r="J76" s="22"/>
      <c r="K76" s="22"/>
      <c r="L76" s="22"/>
      <c r="M76" s="22"/>
      <c r="N76" s="22"/>
    </row>
    <row r="77" spans="4:14">
      <c r="F77" s="22"/>
      <c r="G77" s="22"/>
      <c r="H77" s="22"/>
      <c r="I77" s="22"/>
      <c r="J77" s="22"/>
      <c r="K77" s="22"/>
      <c r="L77" s="22"/>
      <c r="M77" s="22"/>
      <c r="N77" s="22"/>
    </row>
    <row r="78" spans="4:14">
      <c r="F78" s="22"/>
      <c r="G78" s="22"/>
      <c r="H78" s="22"/>
      <c r="I78" s="22"/>
      <c r="J78" s="22"/>
      <c r="K78" s="22"/>
      <c r="L78" s="22"/>
      <c r="M78" s="22"/>
      <c r="N78" s="22"/>
    </row>
  </sheetData>
  <mergeCells count="25">
    <mergeCell ref="H4:L4"/>
    <mergeCell ref="M4:M5"/>
    <mergeCell ref="A7:M7"/>
    <mergeCell ref="A20:M20"/>
    <mergeCell ref="A37:M37"/>
    <mergeCell ref="D4:D5"/>
    <mergeCell ref="E4:E5"/>
    <mergeCell ref="F4:F5"/>
    <mergeCell ref="G4:G5"/>
    <mergeCell ref="A54:F54"/>
    <mergeCell ref="A56:F56"/>
    <mergeCell ref="A2:M2"/>
    <mergeCell ref="A35:F35"/>
    <mergeCell ref="A45:F45"/>
    <mergeCell ref="A47:F47"/>
    <mergeCell ref="A49:F49"/>
    <mergeCell ref="A52:F52"/>
    <mergeCell ref="A15:F15"/>
    <mergeCell ref="A17:F17"/>
    <mergeCell ref="A19:F19"/>
    <mergeCell ref="A31:F31"/>
    <mergeCell ref="A33:F33"/>
    <mergeCell ref="A4:A5"/>
    <mergeCell ref="B4:B5"/>
    <mergeCell ref="C4:C5"/>
  </mergeCells>
  <pageMargins left="0.18" right="0.17" top="0.17" bottom="0.17" header="0.17" footer="0.17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ქვ.შიგნით</vt:lpstr>
      <vt:lpstr>ქვ.გარეთ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mioseliani</dc:creator>
  <cp:lastModifiedBy>mlapanashvili</cp:lastModifiedBy>
  <cp:lastPrinted>2019-05-30T11:30:46Z</cp:lastPrinted>
  <dcterms:created xsi:type="dcterms:W3CDTF">2019-05-29T10:20:03Z</dcterms:created>
  <dcterms:modified xsi:type="dcterms:W3CDTF">2019-06-18T12:41:17Z</dcterms:modified>
</cp:coreProperties>
</file>